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wsappr31.ticloud.local\COU$\couanr\Desktop\"/>
    </mc:Choice>
  </mc:AlternateContent>
  <workbookProtection workbookPassword="D131" lockStructure="1"/>
  <bookViews>
    <workbookView xWindow="-105" yWindow="-105" windowWidth="20715" windowHeight="13275"/>
  </bookViews>
  <sheets>
    <sheet name="CALCUL DU TARIF selon taxat" sheetId="2" r:id="rId1"/>
    <sheet name="TARIFS 2017" sheetId="3" r:id="rId2"/>
  </sheets>
  <definedNames>
    <definedName name="_xlnm.Print_Area" localSheetId="0">'CALCUL DU TARIF selon taxat'!$A$1:$F$39</definedName>
    <definedName name="_xlnm.Print_Area" localSheetId="1">'TARIFS 2017'!$A$1:$I$42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 i="3"/>
  <c r="K3" i="3"/>
  <c r="F13" i="2" l="1"/>
  <c r="F15" i="2"/>
  <c r="F16" i="2"/>
  <c r="F17" i="2"/>
  <c r="F18" i="2"/>
  <c r="F19" i="2"/>
  <c r="F20" i="2"/>
  <c r="F22" i="2"/>
  <c r="F25" i="2"/>
  <c r="F26" i="2"/>
  <c r="F28" i="2"/>
  <c r="F30" i="2" l="1"/>
  <c r="D35" i="2" s="1"/>
  <c r="F35" i="2" l="1"/>
</calcChain>
</file>

<file path=xl/sharedStrings.xml><?xml version="1.0" encoding="utf-8"?>
<sst xmlns="http://schemas.openxmlformats.org/spreadsheetml/2006/main" count="98" uniqueCount="56">
  <si>
    <t>Sceau:</t>
  </si>
  <si>
    <t>Date et visa de la caisse communale:</t>
  </si>
  <si>
    <r>
      <rPr>
        <b/>
        <i/>
        <sz val="10"/>
        <rFont val="Arial"/>
        <family val="2"/>
      </rPr>
      <t>Date et visa du contrôle des habitants:</t>
    </r>
    <r>
      <rPr>
        <i/>
        <sz val="10"/>
        <rFont val="Arial"/>
        <family val="2"/>
      </rPr>
      <t xml:space="preserve">
</t>
    </r>
  </si>
  <si>
    <r>
      <rPr>
        <b/>
        <i/>
        <sz val="10"/>
        <rFont val="Arial"/>
        <family val="2"/>
      </rPr>
      <t>Subvention Etat-Employeurs</t>
    </r>
    <r>
      <rPr>
        <i/>
        <sz val="10"/>
        <rFont val="Arial"/>
        <family val="2"/>
      </rPr>
      <t xml:space="preserve">
La subvention vous sera  communiquée par votre structure d'accueil extrafamilial de jour</t>
    </r>
  </si>
  <si>
    <r>
      <rPr>
        <b/>
        <i/>
        <sz val="10"/>
        <rFont val="Arial"/>
        <family val="2"/>
      </rPr>
      <t>Confirmation de la subvention</t>
    </r>
    <r>
      <rPr>
        <i/>
        <sz val="10"/>
        <rFont val="Arial"/>
        <family val="2"/>
      </rPr>
      <t xml:space="preserve">
La commune confirmera par écrit la subvention accordée aux parents avec une copie à la strucutre cité ci-dessus.</t>
    </r>
  </si>
  <si>
    <r>
      <rPr>
        <b/>
        <i/>
        <sz val="10"/>
        <rFont val="Arial"/>
        <family val="2"/>
      </rPr>
      <t>Avis de taxation</t>
    </r>
    <r>
      <rPr>
        <i/>
        <sz val="10"/>
        <rFont val="Arial"/>
        <family val="2"/>
      </rPr>
      <t xml:space="preserve">
Le calcul du revenu déterminant pour la fixation du tarif de placement d’un enfant se base sur le dernier avis de taxation applicable.  </t>
    </r>
  </si>
  <si>
    <t xml:space="preserve">    Ce tableau n'a qu'une valeur indicative. Le tarif définitif est calculé par l'administration communale de Courtepin, sur présentation des documents complets.</t>
  </si>
  <si>
    <t>Subvention communale</t>
  </si>
  <si>
    <t>Subvention par heure</t>
  </si>
  <si>
    <t>Subvention par jour 
(valable pour les crèches)</t>
  </si>
  <si>
    <t xml:space="preserve">     Le montant de la subvention communale est indiqué 
     par jour pour les crèches et par heure pour toutes les
     autres structures d'accueil extrafamilial. </t>
  </si>
  <si>
    <t>.
.</t>
  </si>
  <si>
    <t>Nom et adresse de votre structure d'accueil extrafamilial de jour:</t>
  </si>
  <si>
    <t>Revenu déterminant pour le calcul de la subvention communale</t>
  </si>
  <si>
    <r>
      <t xml:space="preserve">Déduction enfant(s) à charge </t>
    </r>
    <r>
      <rPr>
        <i/>
        <sz val="10"/>
        <rFont val="Arial"/>
        <family val="2"/>
      </rPr>
      <t>(- fr. 11'500.00 par enfant, dès le 2ème enfant à charge)</t>
    </r>
  </si>
  <si>
    <t>Fortune imposable
(vingtième soit 5%)</t>
  </si>
  <si>
    <t>Fortune imposable</t>
  </si>
  <si>
    <t>pris en compte à 80%</t>
  </si>
  <si>
    <t>Revenu brut soumis à l'impôt</t>
  </si>
  <si>
    <t>Montants pris en compte dans le calcul du revenu déterminant</t>
  </si>
  <si>
    <t>2ème avis de taxation</t>
  </si>
  <si>
    <t>1er avis de taxation</t>
  </si>
  <si>
    <t>Personnes imposées à la source</t>
  </si>
  <si>
    <t>(seulement les montants positifs)</t>
  </si>
  <si>
    <r>
      <t>A rajouter la "fortune imposable" (</t>
    </r>
    <r>
      <rPr>
        <sz val="12"/>
        <rFont val="Symbol"/>
        <family val="1"/>
        <charset val="2"/>
      </rPr>
      <t>¹</t>
    </r>
    <r>
      <rPr>
        <sz val="12"/>
        <rFont val="Arial"/>
        <family val="2"/>
      </rPr>
      <t xml:space="preserve"> revenu)</t>
    </r>
  </si>
  <si>
    <t>Frais d'immeubles privés 
(part &gt; fr. 15'000.00)</t>
  </si>
  <si>
    <t>Dettes privées 
(part &gt; fr. 30'000.00)</t>
  </si>
  <si>
    <t>2ème pilier, caisse de pension</t>
  </si>
  <si>
    <t>Primes prévoyance liée 3a</t>
  </si>
  <si>
    <t>Autres primes et cotisations</t>
  </si>
  <si>
    <t>Caisse-maladie et accidents</t>
  </si>
  <si>
    <t>(mettre les valeurs en positif)</t>
  </si>
  <si>
    <t>A rajouter les postes suivants:</t>
  </si>
  <si>
    <t>Revenu net</t>
  </si>
  <si>
    <t>Personnes salariées/rentières</t>
  </si>
  <si>
    <t>année de l'avis 
de taxation</t>
  </si>
  <si>
    <t>Enfant(s) à charge figurant/l'avis de taxation</t>
  </si>
  <si>
    <t>Nombre d'enfants à charge</t>
  </si>
  <si>
    <t>*Dans le cas d’un concubinage où l’un des concubins n’est pas le parent de l’enfant placé, le tarif est calculé sur l’avis de taxation des deux partenaires,
 si le concubinage dure depuis au moins 2 ans ou si le couple reconnaît son concubinage</t>
  </si>
  <si>
    <t>remplir les deux colonnes en fonction des données du dernier avis de taxation fiscale</t>
  </si>
  <si>
    <t>familles en concubinage*</t>
  </si>
  <si>
    <t>remplir la première colonne en fonction des données du dernier avis de taxation fiscale</t>
  </si>
  <si>
    <t>familles mariées ou monoparentales</t>
  </si>
  <si>
    <t xml:space="preserve">   Numéro de téléphone:</t>
  </si>
  <si>
    <t xml:space="preserve">   Adresse e-mail:</t>
  </si>
  <si>
    <t xml:space="preserve">   Employeur du Chef de ménage / taux de travail:
   Employeur du partenaire / taux de travail:</t>
  </si>
  <si>
    <t>Nom et adresse du Chef de ménage 
et adresse:</t>
  </si>
  <si>
    <t>Les parents sont tenus de fournir leur dernier avis de taxation fiscale. Sans cet avis, le tarif maximal est appliqué.
Le tableau de la subvention communale a été approuvé par le conseil communal de Courtepin le 3 avril 2017 et entre en viguer le 1er août 2017 pour les accueils extrascolaires et le 1er janvier 2018 pour les crèches et les assistantes parentales. Pour les structures hors communes, les mêmes tarifs sont appliqués.</t>
  </si>
  <si>
    <t>à</t>
  </si>
  <si>
    <r>
      <t xml:space="preserve">Subvention communale
</t>
    </r>
    <r>
      <rPr>
        <b/>
        <sz val="14"/>
        <rFont val="Calibri"/>
        <family val="2"/>
        <scheme val="minor"/>
      </rPr>
      <t>par heure</t>
    </r>
    <r>
      <rPr>
        <b/>
        <sz val="11"/>
        <rFont val="Calibri"/>
        <family val="2"/>
        <scheme val="minor"/>
      </rPr>
      <t xml:space="preserve"> </t>
    </r>
    <r>
      <rPr>
        <sz val="11"/>
        <rFont val="Calibri"/>
        <family val="2"/>
        <scheme val="minor"/>
      </rPr>
      <t>et par enfant</t>
    </r>
  </si>
  <si>
    <r>
      <t xml:space="preserve">Subvention communale
</t>
    </r>
    <r>
      <rPr>
        <b/>
        <sz val="14"/>
        <rFont val="Calibri"/>
        <family val="2"/>
        <scheme val="minor"/>
      </rPr>
      <t>par jour</t>
    </r>
    <r>
      <rPr>
        <b/>
        <sz val="11"/>
        <rFont val="Calibri"/>
        <family val="2"/>
        <scheme val="minor"/>
      </rPr>
      <t xml:space="preserve"> </t>
    </r>
    <r>
      <rPr>
        <sz val="11"/>
        <rFont val="Calibri"/>
        <family val="2"/>
        <scheme val="minor"/>
      </rPr>
      <t>et par enfant</t>
    </r>
  </si>
  <si>
    <t>REVENU DETERMINANT</t>
  </si>
  <si>
    <t>ECHELLE DU REVENU</t>
  </si>
  <si>
    <t>AES</t>
  </si>
  <si>
    <r>
      <t xml:space="preserve">Subvention communale
</t>
    </r>
    <r>
      <rPr>
        <b/>
        <sz val="14"/>
        <rFont val="Calibri"/>
        <family val="2"/>
        <scheme val="minor"/>
      </rPr>
      <t>en %</t>
    </r>
  </si>
  <si>
    <t>Demande de subvention et feuille de calcul de la commune 
de Courtepin pour les assistantes parentales (ACJ)</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</si>
</sst>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fr.&quot;\ #,##0.00"/>
    <numFmt numFmtId="165" formatCode="_ &quot;SFr.&quot;\ * #,##0.00_ ;_ &quot;SFr.&quot;\ * \-#,##0.00_ ;_ &quot;SFr.&quot;\ * &quot;-&quot;??_ ;_ @_ "/>
    <numFmt numFmtId="166" formatCode="&quot;fr.&quot;\ #,##0"/>
    <numFmt numFmtId="167" formatCode="0.0000"/>
    <numFmt numFmtId="168" formatCode="&quot;code &quot;0.000"/>
    <numFmt numFmtId="169" formatCode="&quot;code &quot;0.0000"/>
    <numFmt numFmtId="170" formatCode="&quot;fr.&quot;\ #,##0;[Red]&quot;fr.&quot;\ \-#,##0"/>
    <numFmt numFmtId="171" formatCode="_ [$CHF-1407]\ * #,##0.00_ ;_ [$CHF-1407]\ * \-#,##0.00_ ;_ [$CHF-1407]\ * &quot;-&quot;??_ ;_ @_ "/>
  </numFmts>
  <fonts count="23" x14ac:knownFonts="1">
    <font>
      <sz val="11"/>
      <color theme="1"/>
      <name val="Calibri"/>
      <family val="2"/>
      <scheme val="minor"/>
    </font>
    <font>
      <sz val="11"/>
      <color theme="0"/>
      <name val="Calibri"/>
      <family val="2"/>
      <scheme val="minor"/>
    </font>
    <font>
      <sz val="10"/>
      <name val="Arial"/>
    </font>
    <font>
      <b/>
      <i/>
      <sz val="10"/>
      <name val="Arial"/>
      <family val="2"/>
    </font>
    <font>
      <i/>
      <sz val="10"/>
      <name val="Arial"/>
      <family val="2"/>
    </font>
    <font>
      <i/>
      <sz val="9"/>
      <color rgb="FFFF0000"/>
      <name val="Arial"/>
      <family val="2"/>
    </font>
    <font>
      <b/>
      <i/>
      <sz val="12"/>
      <name val="Arial"/>
      <family val="2"/>
    </font>
    <font>
      <sz val="10"/>
      <name val="Arial"/>
      <family val="2"/>
    </font>
    <font>
      <sz val="14"/>
      <name val="Arial"/>
      <family val="2"/>
    </font>
    <font>
      <sz val="12"/>
      <name val="Arial"/>
      <family val="2"/>
    </font>
    <font>
      <i/>
      <sz val="8"/>
      <name val="Arial"/>
      <family val="2"/>
    </font>
    <font>
      <b/>
      <sz val="12"/>
      <name val="Arial"/>
      <family val="2"/>
    </font>
    <font>
      <sz val="9"/>
      <color theme="1"/>
      <name val="Arial"/>
      <family val="2"/>
    </font>
    <font>
      <b/>
      <sz val="14"/>
      <name val="Arial"/>
      <family val="2"/>
    </font>
    <font>
      <b/>
      <sz val="11"/>
      <name val="Arial"/>
      <family val="2"/>
    </font>
    <font>
      <sz val="12"/>
      <name val="Symbol"/>
      <family val="1"/>
      <charset val="2"/>
    </font>
    <font>
      <b/>
      <sz val="10"/>
      <name val="Arial"/>
      <family val="2"/>
    </font>
    <font>
      <b/>
      <sz val="18"/>
      <name val="Arial"/>
      <family val="2"/>
    </font>
    <font>
      <sz val="11"/>
      <name val="Calibri"/>
      <family val="2"/>
      <scheme val="minor"/>
    </font>
    <font>
      <i/>
      <sz val="11"/>
      <name val="Calibri"/>
      <family val="2"/>
      <scheme val="minor"/>
    </font>
    <font>
      <b/>
      <sz val="14"/>
      <name val="Calibri"/>
      <family val="2"/>
      <scheme val="minor"/>
    </font>
    <font>
      <b/>
      <sz val="1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indexed="22"/>
      </patternFill>
    </fill>
    <fill>
      <patternFill patternType="solid">
        <fgColor theme="4" tint="0.79998168889431442"/>
        <bgColor indexed="64"/>
      </patternFill>
    </fill>
  </fills>
  <borders count="39">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s>
  <cellStyleXfs count="4">
    <xf numFmtId="0" fontId="0" fillId="0" borderId="0"/>
    <xf numFmtId="0" fontId="2" fillId="0" borderId="0"/>
    <xf numFmtId="165" fontId="7" fillId="0" borderId="0" applyFont="0" applyFill="0" applyBorder="0" applyAlignment="0" applyProtection="0"/>
    <xf numFmtId="0" fontId="22" fillId="0" borderId="0" applyNumberFormat="0" applyFill="0" applyBorder="0" applyAlignment="0" applyProtection="0"/>
  </cellStyleXfs>
  <cellXfs count="152">
    <xf numFmtId="0" fontId="0" fillId="0" borderId="0" xfId="0"/>
    <xf numFmtId="0" fontId="2" fillId="0" borderId="0" xfId="1" applyAlignment="1">
      <alignment vertical="center"/>
    </xf>
    <xf numFmtId="0" fontId="2" fillId="0" borderId="0" xfId="1" applyAlignment="1">
      <alignment horizontal="left" vertical="center"/>
    </xf>
    <xf numFmtId="0" fontId="3" fillId="0" borderId="1" xfId="1" quotePrefix="1" applyFont="1" applyBorder="1" applyAlignment="1">
      <alignment horizontal="left" vertical="top" wrapText="1" indent="1"/>
    </xf>
    <xf numFmtId="0" fontId="4" fillId="0" borderId="0" xfId="1" quotePrefix="1" applyFont="1" applyAlignment="1">
      <alignment horizontal="left" vertical="top" wrapText="1" indent="1"/>
    </xf>
    <xf numFmtId="0" fontId="4" fillId="0" borderId="0" xfId="1" applyFont="1" applyAlignment="1">
      <alignment horizontal="left" vertical="top" wrapText="1" indent="1"/>
    </xf>
    <xf numFmtId="0" fontId="4" fillId="0" borderId="1" xfId="1" quotePrefix="1" applyFont="1" applyBorder="1" applyAlignment="1">
      <alignment horizontal="left" vertical="top" wrapText="1" indent="1"/>
    </xf>
    <xf numFmtId="166" fontId="8" fillId="0" borderId="0" xfId="2" applyNumberFormat="1" applyFont="1" applyFill="1" applyBorder="1" applyAlignment="1" applyProtection="1">
      <alignment horizontal="right" vertical="center" indent="1"/>
    </xf>
    <xf numFmtId="166" fontId="8" fillId="3" borderId="0" xfId="2" applyNumberFormat="1" applyFont="1" applyFill="1" applyBorder="1" applyAlignment="1" applyProtection="1">
      <alignment horizontal="right" vertical="center" indent="1"/>
    </xf>
    <xf numFmtId="166" fontId="9" fillId="3" borderId="0" xfId="1" applyNumberFormat="1" applyFont="1" applyFill="1" applyAlignment="1">
      <alignment horizontal="right" vertical="center" indent="1"/>
    </xf>
    <xf numFmtId="168" fontId="9" fillId="3" borderId="0" xfId="1" applyNumberFormat="1" applyFont="1" applyFill="1" applyAlignment="1">
      <alignment horizontal="left" vertical="center" indent="2"/>
    </xf>
    <xf numFmtId="166" fontId="13" fillId="0" borderId="0" xfId="1" applyNumberFormat="1" applyFont="1" applyAlignment="1">
      <alignment horizontal="right" vertical="center" indent="1"/>
    </xf>
    <xf numFmtId="0" fontId="8" fillId="0" borderId="0" xfId="1" applyFont="1" applyAlignment="1">
      <alignment vertical="center" wrapText="1"/>
    </xf>
    <xf numFmtId="0" fontId="8" fillId="0" borderId="11" xfId="1" applyFont="1" applyBorder="1" applyAlignment="1">
      <alignment vertical="center" wrapText="1"/>
    </xf>
    <xf numFmtId="166" fontId="8" fillId="0" borderId="0" xfId="1" applyNumberFormat="1" applyFont="1" applyAlignment="1">
      <alignment horizontal="right" vertical="center" indent="1"/>
    </xf>
    <xf numFmtId="0" fontId="14" fillId="0" borderId="0" xfId="1" applyFont="1" applyAlignment="1">
      <alignment horizontal="right" vertical="center" wrapText="1" indent="1"/>
    </xf>
    <xf numFmtId="0" fontId="14" fillId="5" borderId="21" xfId="1" applyFont="1" applyFill="1" applyBorder="1" applyAlignment="1">
      <alignment horizontal="right" vertical="center" wrapText="1" indent="1"/>
    </xf>
    <xf numFmtId="0" fontId="14" fillId="5" borderId="22" xfId="1" applyFont="1" applyFill="1" applyBorder="1" applyAlignment="1">
      <alignment horizontal="right" vertical="center" wrapText="1" indent="1"/>
    </xf>
    <xf numFmtId="169" fontId="9" fillId="0" borderId="20" xfId="1" applyNumberFormat="1" applyFont="1" applyBorder="1" applyAlignment="1">
      <alignment horizontal="right" vertical="center" indent="1"/>
    </xf>
    <xf numFmtId="166" fontId="8" fillId="5" borderId="18" xfId="2" applyNumberFormat="1" applyFont="1" applyFill="1" applyBorder="1" applyAlignment="1" applyProtection="1">
      <alignment horizontal="right" vertical="center" indent="1"/>
    </xf>
    <xf numFmtId="168" fontId="9" fillId="0" borderId="20" xfId="1" applyNumberFormat="1" applyFont="1" applyBorder="1" applyAlignment="1">
      <alignment horizontal="right" vertical="center" indent="1"/>
    </xf>
    <xf numFmtId="0" fontId="13" fillId="0" borderId="0" xfId="1" applyFont="1" applyAlignment="1">
      <alignment horizontal="center" vertical="center"/>
    </xf>
    <xf numFmtId="0" fontId="13" fillId="0" borderId="0" xfId="1" applyFont="1" applyAlignment="1">
      <alignment vertical="center"/>
    </xf>
    <xf numFmtId="14" fontId="13" fillId="0" borderId="0" xfId="1" applyNumberFormat="1" applyFont="1" applyAlignment="1">
      <alignment horizontal="right" vertical="center" indent="1"/>
    </xf>
    <xf numFmtId="0" fontId="16" fillId="6" borderId="9" xfId="1" applyFont="1" applyFill="1" applyBorder="1" applyAlignment="1" applyProtection="1">
      <alignment horizontal="center" vertical="center"/>
      <protection locked="0"/>
    </xf>
    <xf numFmtId="0" fontId="3" fillId="0" borderId="0" xfId="1" applyFont="1" applyAlignment="1">
      <alignment horizontal="right" vertical="center" wrapText="1" indent="1"/>
    </xf>
    <xf numFmtId="0" fontId="3" fillId="0" borderId="28" xfId="1" applyFont="1" applyBorder="1" applyAlignment="1">
      <alignment horizontal="left" vertical="center" wrapText="1" indent="1"/>
    </xf>
    <xf numFmtId="0" fontId="11" fillId="0" borderId="0" xfId="1" applyFont="1" applyAlignment="1">
      <alignment horizontal="left" vertical="center" indent="1"/>
    </xf>
    <xf numFmtId="0" fontId="2" fillId="0" borderId="0" xfId="1" applyAlignment="1">
      <alignment horizontal="center" vertical="center"/>
    </xf>
    <xf numFmtId="0" fontId="11" fillId="0" borderId="0" xfId="1" applyFont="1" applyAlignment="1">
      <alignment horizontal="left" vertical="center" wrapText="1" indent="1"/>
    </xf>
    <xf numFmtId="0" fontId="2" fillId="4" borderId="9" xfId="1" applyFill="1" applyBorder="1" applyAlignment="1" applyProtection="1">
      <alignment vertical="center"/>
      <protection locked="0"/>
    </xf>
    <xf numFmtId="0" fontId="16" fillId="0" borderId="0" xfId="1" applyFont="1" applyAlignment="1">
      <alignment vertical="center" wrapText="1"/>
    </xf>
    <xf numFmtId="0" fontId="2" fillId="0" borderId="0" xfId="1" applyAlignment="1">
      <alignment horizontal="left" vertical="center" indent="1"/>
    </xf>
    <xf numFmtId="0" fontId="13" fillId="0" borderId="0" xfId="1" applyFont="1" applyAlignment="1">
      <alignment horizontal="left" vertical="center" indent="1"/>
    </xf>
    <xf numFmtId="0" fontId="16" fillId="0" borderId="0" xfId="1" applyFont="1" applyAlignment="1">
      <alignment horizontal="left" vertical="center" wrapText="1" indent="1"/>
    </xf>
    <xf numFmtId="0" fontId="17" fillId="0" borderId="0" xfId="1" applyFont="1" applyAlignment="1">
      <alignment horizontal="right" vertical="center" wrapText="1"/>
    </xf>
    <xf numFmtId="0" fontId="18" fillId="0" borderId="0" xfId="1" applyFont="1"/>
    <xf numFmtId="0" fontId="18" fillId="0" borderId="0" xfId="1" applyFont="1" applyAlignment="1">
      <alignment vertical="center"/>
    </xf>
    <xf numFmtId="0" fontId="19" fillId="0" borderId="0" xfId="1" applyFont="1" applyAlignment="1">
      <alignment horizontal="left" vertical="top" wrapText="1" indent="1"/>
    </xf>
    <xf numFmtId="0" fontId="19" fillId="0" borderId="32" xfId="1" quotePrefix="1" applyFont="1" applyBorder="1" applyAlignment="1">
      <alignment horizontal="left" vertical="top" wrapText="1" indent="1"/>
    </xf>
    <xf numFmtId="0" fontId="19" fillId="0" borderId="0" xfId="1" quotePrefix="1" applyFont="1" applyAlignment="1">
      <alignment horizontal="left" vertical="top" wrapText="1" indent="1"/>
    </xf>
    <xf numFmtId="0" fontId="19" fillId="0" borderId="0" xfId="1" applyFont="1"/>
    <xf numFmtId="164" fontId="18" fillId="0" borderId="0" xfId="1" applyNumberFormat="1" applyFont="1"/>
    <xf numFmtId="164" fontId="18" fillId="7" borderId="33" xfId="1" applyNumberFormat="1" applyFont="1" applyFill="1" applyBorder="1" applyAlignment="1">
      <alignment horizontal="center"/>
    </xf>
    <xf numFmtId="164" fontId="18" fillId="7" borderId="34" xfId="1" applyNumberFormat="1" applyFont="1" applyFill="1" applyBorder="1" applyAlignment="1">
      <alignment horizontal="center" vertical="center"/>
    </xf>
    <xf numFmtId="164" fontId="18" fillId="0" borderId="0" xfId="1" applyNumberFormat="1" applyFont="1" applyAlignment="1">
      <alignment horizontal="center" vertical="center"/>
    </xf>
    <xf numFmtId="164" fontId="18" fillId="7" borderId="34" xfId="1" applyNumberFormat="1" applyFont="1" applyFill="1" applyBorder="1" applyAlignment="1">
      <alignment horizontal="center"/>
    </xf>
    <xf numFmtId="166" fontId="18" fillId="7" borderId="1" xfId="1" applyNumberFormat="1" applyFont="1" applyFill="1" applyBorder="1" applyAlignment="1">
      <alignment horizontal="center" vertical="center" wrapText="1"/>
    </xf>
    <xf numFmtId="166" fontId="18" fillId="7" borderId="2" xfId="1" applyNumberFormat="1" applyFont="1" applyFill="1" applyBorder="1" applyAlignment="1">
      <alignment horizontal="right" vertical="center" wrapText="1" indent="1"/>
    </xf>
    <xf numFmtId="166" fontId="18" fillId="7" borderId="34" xfId="1" applyNumberFormat="1" applyFont="1" applyFill="1" applyBorder="1" applyAlignment="1">
      <alignment horizontal="right" vertical="center" wrapText="1" indent="1"/>
    </xf>
    <xf numFmtId="164" fontId="18" fillId="0" borderId="35" xfId="1" applyNumberFormat="1" applyFont="1" applyBorder="1" applyAlignment="1">
      <alignment horizontal="center"/>
    </xf>
    <xf numFmtId="164" fontId="18" fillId="0" borderId="27" xfId="1" applyNumberFormat="1" applyFont="1" applyBorder="1" applyAlignment="1">
      <alignment horizontal="center" vertical="center"/>
    </xf>
    <xf numFmtId="164" fontId="18" fillId="0" borderId="27" xfId="1" applyNumberFormat="1" applyFont="1" applyBorder="1" applyAlignment="1">
      <alignment horizontal="center"/>
    </xf>
    <xf numFmtId="166" fontId="18" fillId="0" borderId="18" xfId="1" applyNumberFormat="1" applyFont="1" applyBorder="1" applyAlignment="1">
      <alignment horizontal="center" vertical="center" wrapText="1"/>
    </xf>
    <xf numFmtId="0" fontId="18" fillId="0" borderId="19" xfId="1" applyFont="1" applyBorder="1" applyAlignment="1">
      <alignment horizontal="center" vertical="center" wrapText="1"/>
    </xf>
    <xf numFmtId="166" fontId="18" fillId="0" borderId="20" xfId="1" applyNumberFormat="1" applyFont="1" applyBorder="1" applyAlignment="1">
      <alignment horizontal="center" vertical="center" wrapText="1"/>
    </xf>
    <xf numFmtId="164" fontId="18" fillId="7" borderId="35" xfId="1" applyNumberFormat="1" applyFont="1" applyFill="1" applyBorder="1" applyAlignment="1">
      <alignment horizontal="center"/>
    </xf>
    <xf numFmtId="164" fontId="18" fillId="7" borderId="27" xfId="1" applyNumberFormat="1" applyFont="1" applyFill="1" applyBorder="1" applyAlignment="1">
      <alignment horizontal="center" vertical="center"/>
    </xf>
    <xf numFmtId="164" fontId="18" fillId="7" borderId="27" xfId="1" applyNumberFormat="1" applyFont="1" applyFill="1" applyBorder="1" applyAlignment="1">
      <alignment horizontal="center"/>
    </xf>
    <xf numFmtId="166" fontId="18" fillId="7" borderId="18" xfId="1" applyNumberFormat="1" applyFont="1" applyFill="1" applyBorder="1" applyAlignment="1">
      <alignment horizontal="center" vertical="center" wrapText="1"/>
    </xf>
    <xf numFmtId="0" fontId="18" fillId="7" borderId="19" xfId="1" applyFont="1" applyFill="1" applyBorder="1" applyAlignment="1">
      <alignment horizontal="center" vertical="center" wrapText="1"/>
    </xf>
    <xf numFmtId="166" fontId="18" fillId="7" borderId="20" xfId="1" applyNumberFormat="1" applyFont="1" applyFill="1" applyBorder="1" applyAlignment="1">
      <alignment horizontal="center" vertical="center" wrapText="1"/>
    </xf>
    <xf numFmtId="0" fontId="18" fillId="3" borderId="0" xfId="1" applyFont="1" applyFill="1"/>
    <xf numFmtId="164" fontId="18" fillId="3" borderId="0" xfId="1" applyNumberFormat="1" applyFont="1" applyFill="1"/>
    <xf numFmtId="164" fontId="18" fillId="3" borderId="35" xfId="1" applyNumberFormat="1" applyFont="1" applyFill="1" applyBorder="1" applyAlignment="1">
      <alignment horizontal="center"/>
    </xf>
    <xf numFmtId="164" fontId="18" fillId="3" borderId="27" xfId="1" applyNumberFormat="1" applyFont="1" applyFill="1" applyBorder="1" applyAlignment="1">
      <alignment horizontal="center" vertical="center"/>
    </xf>
    <xf numFmtId="164" fontId="18" fillId="3" borderId="0" xfId="1" applyNumberFormat="1" applyFont="1" applyFill="1" applyAlignment="1">
      <alignment horizontal="center" vertical="center"/>
    </xf>
    <xf numFmtId="164" fontId="18" fillId="3" borderId="27" xfId="1" applyNumberFormat="1" applyFont="1" applyFill="1" applyBorder="1" applyAlignment="1">
      <alignment horizontal="center"/>
    </xf>
    <xf numFmtId="166" fontId="18" fillId="3" borderId="18" xfId="1" applyNumberFormat="1" applyFont="1" applyFill="1" applyBorder="1" applyAlignment="1">
      <alignment horizontal="center" vertical="center" wrapText="1"/>
    </xf>
    <xf numFmtId="0" fontId="18" fillId="3" borderId="19" xfId="1" applyFont="1" applyFill="1" applyBorder="1" applyAlignment="1">
      <alignment horizontal="center" vertical="center" wrapText="1"/>
    </xf>
    <xf numFmtId="166" fontId="18" fillId="3" borderId="20" xfId="1" applyNumberFormat="1" applyFont="1" applyFill="1" applyBorder="1" applyAlignment="1">
      <alignment horizontal="center" vertical="center" wrapText="1"/>
    </xf>
    <xf numFmtId="164" fontId="18" fillId="0" borderId="36" xfId="1" applyNumberFormat="1" applyFont="1" applyBorder="1" applyAlignment="1">
      <alignment horizontal="center"/>
    </xf>
    <xf numFmtId="164" fontId="18" fillId="0" borderId="8" xfId="1" applyNumberFormat="1" applyFont="1" applyBorder="1" applyAlignment="1">
      <alignment horizontal="center" vertical="center"/>
    </xf>
    <xf numFmtId="164" fontId="18" fillId="0" borderId="8" xfId="1" applyNumberFormat="1" applyFont="1" applyBorder="1" applyAlignment="1">
      <alignment horizontal="center"/>
    </xf>
    <xf numFmtId="166" fontId="18" fillId="0" borderId="37" xfId="1" applyNumberFormat="1" applyFont="1" applyBorder="1" applyAlignment="1">
      <alignment horizontal="center" vertical="center" wrapText="1"/>
    </xf>
    <xf numFmtId="170" fontId="18" fillId="0" borderId="23" xfId="1" applyNumberFormat="1" applyFont="1" applyBorder="1" applyAlignment="1">
      <alignment horizontal="right" vertical="center" wrapText="1" indent="1"/>
    </xf>
    <xf numFmtId="170" fontId="18" fillId="0" borderId="25" xfId="1" applyNumberFormat="1" applyFont="1" applyBorder="1" applyAlignment="1">
      <alignment horizontal="right" vertical="center" wrapText="1" indent="1"/>
    </xf>
    <xf numFmtId="0" fontId="18" fillId="7" borderId="33" xfId="1" applyFont="1" applyFill="1" applyBorder="1" applyAlignment="1">
      <alignment horizontal="center" vertical="center" wrapText="1"/>
    </xf>
    <xf numFmtId="0" fontId="18" fillId="7" borderId="34" xfId="1" applyFont="1" applyFill="1" applyBorder="1" applyAlignment="1">
      <alignment horizontal="center" vertical="center" wrapText="1"/>
    </xf>
    <xf numFmtId="0" fontId="18" fillId="0" borderId="0" xfId="1" applyFont="1" applyAlignment="1">
      <alignment horizontal="center" vertical="center" wrapText="1"/>
    </xf>
    <xf numFmtId="0" fontId="1" fillId="0" borderId="0" xfId="1" applyFont="1"/>
    <xf numFmtId="0" fontId="21" fillId="0" borderId="36" xfId="1" applyFont="1" applyBorder="1" applyAlignment="1">
      <alignment horizontal="center" vertical="center" wrapText="1"/>
    </xf>
    <xf numFmtId="0" fontId="21" fillId="0" borderId="25" xfId="1" applyFont="1" applyBorder="1" applyAlignment="1">
      <alignment vertical="center" wrapText="1"/>
    </xf>
    <xf numFmtId="2" fontId="18" fillId="0" borderId="9" xfId="1" applyNumberFormat="1" applyFont="1" applyBorder="1" applyAlignment="1">
      <alignment horizontal="center"/>
    </xf>
    <xf numFmtId="171" fontId="9" fillId="4" borderId="19" xfId="1" applyNumberFormat="1" applyFont="1" applyFill="1" applyBorder="1" applyAlignment="1" applyProtection="1">
      <alignment horizontal="right" vertical="center" indent="1"/>
      <protection locked="0"/>
    </xf>
    <xf numFmtId="171" fontId="8" fillId="0" borderId="18" xfId="2" applyNumberFormat="1" applyFont="1" applyFill="1" applyBorder="1" applyAlignment="1" applyProtection="1">
      <alignment horizontal="right" vertical="center" indent="1"/>
    </xf>
    <xf numFmtId="171" fontId="9" fillId="0" borderId="20" xfId="1" applyNumberFormat="1" applyFont="1" applyBorder="1" applyAlignment="1">
      <alignment horizontal="right" vertical="center" wrapText="1" indent="1"/>
    </xf>
    <xf numFmtId="171" fontId="8" fillId="0" borderId="18" xfId="1" applyNumberFormat="1" applyFont="1" applyBorder="1" applyAlignment="1">
      <alignment horizontal="right" vertical="center" indent="1"/>
    </xf>
    <xf numFmtId="171" fontId="9" fillId="0" borderId="5" xfId="1" applyNumberFormat="1" applyFont="1" applyBorder="1" applyAlignment="1">
      <alignment horizontal="right" vertical="center" wrapText="1" indent="1"/>
    </xf>
    <xf numFmtId="171" fontId="9" fillId="4" borderId="4" xfId="1" applyNumberFormat="1" applyFont="1" applyFill="1" applyBorder="1" applyAlignment="1" applyProtection="1">
      <alignment horizontal="right" vertical="center" indent="1"/>
      <protection locked="0"/>
    </xf>
    <xf numFmtId="171" fontId="8" fillId="0" borderId="1" xfId="2" applyNumberFormat="1" applyFont="1" applyFill="1" applyBorder="1" applyAlignment="1" applyProtection="1">
      <alignment horizontal="right" vertical="center" indent="1"/>
    </xf>
    <xf numFmtId="171" fontId="8" fillId="5" borderId="13" xfId="1" applyNumberFormat="1" applyFont="1" applyFill="1" applyBorder="1" applyAlignment="1">
      <alignment horizontal="right" vertical="center" indent="1"/>
    </xf>
    <xf numFmtId="171" fontId="13" fillId="5" borderId="13" xfId="1" applyNumberFormat="1" applyFont="1" applyFill="1" applyBorder="1" applyAlignment="1">
      <alignment horizontal="right" vertical="center" indent="1"/>
    </xf>
    <xf numFmtId="171" fontId="6" fillId="2" borderId="9" xfId="1" applyNumberFormat="1" applyFont="1" applyFill="1" applyBorder="1" applyAlignment="1">
      <alignment horizontal="center" vertical="center"/>
    </xf>
    <xf numFmtId="0" fontId="4" fillId="0" borderId="5" xfId="1" applyFont="1" applyBorder="1" applyAlignment="1">
      <alignment horizontal="left" vertical="top" wrapText="1" indent="1"/>
    </xf>
    <xf numFmtId="0" fontId="4" fillId="0" borderId="4" xfId="1" applyFont="1" applyBorder="1" applyAlignment="1">
      <alignment horizontal="left" vertical="top" wrapText="1" indent="1"/>
    </xf>
    <xf numFmtId="171" fontId="6" fillId="2" borderId="9" xfId="1" applyNumberFormat="1" applyFont="1" applyFill="1" applyBorder="1" applyAlignment="1">
      <alignment horizontal="center" vertical="center"/>
    </xf>
    <xf numFmtId="0" fontId="6" fillId="0" borderId="9" xfId="1" applyFont="1" applyBorder="1" applyAlignment="1">
      <alignment horizontal="left" vertical="center" indent="1"/>
    </xf>
    <xf numFmtId="167" fontId="10" fillId="3" borderId="0" xfId="1" applyNumberFormat="1" applyFont="1" applyFill="1" applyAlignment="1">
      <alignment horizontal="right" vertical="center" wrapText="1" indent="1"/>
    </xf>
    <xf numFmtId="0" fontId="7" fillId="4" borderId="12"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0" xfId="1" applyFont="1" applyFill="1" applyBorder="1" applyAlignment="1" applyProtection="1">
      <alignment horizontal="left" vertical="center" wrapText="1"/>
      <protection locked="0"/>
    </xf>
    <xf numFmtId="0" fontId="12" fillId="3" borderId="9" xfId="1" applyFont="1" applyFill="1" applyBorder="1" applyAlignment="1">
      <alignment horizontal="left" vertical="center" wrapText="1"/>
    </xf>
    <xf numFmtId="0" fontId="12" fillId="3" borderId="9" xfId="1" applyFont="1" applyFill="1" applyBorder="1" applyAlignment="1">
      <alignment horizontal="left" vertical="center"/>
    </xf>
    <xf numFmtId="0" fontId="17" fillId="0" borderId="30" xfId="1" applyFont="1" applyBorder="1" applyAlignment="1">
      <alignment horizontal="center" vertical="center" wrapText="1"/>
    </xf>
    <xf numFmtId="168" fontId="9" fillId="5" borderId="27" xfId="1" applyNumberFormat="1" applyFont="1" applyFill="1" applyBorder="1" applyAlignment="1">
      <alignment horizontal="left" vertical="center" indent="1"/>
    </xf>
    <xf numFmtId="168" fontId="9" fillId="5" borderId="26" xfId="1" applyNumberFormat="1" applyFont="1" applyFill="1" applyBorder="1" applyAlignment="1">
      <alignment horizontal="left" vertical="center" indent="1"/>
    </xf>
    <xf numFmtId="168" fontId="9" fillId="5" borderId="16" xfId="1" applyNumberFormat="1" applyFont="1" applyFill="1" applyBorder="1" applyAlignment="1">
      <alignment horizontal="left" vertical="center" indent="1"/>
    </xf>
    <xf numFmtId="0" fontId="7" fillId="0" borderId="0" xfId="1" applyFont="1" applyAlignment="1">
      <alignment horizontal="left" vertical="center"/>
    </xf>
    <xf numFmtId="0" fontId="2" fillId="0" borderId="0" xfId="1" applyAlignment="1">
      <alignment horizontal="left" vertical="center"/>
    </xf>
    <xf numFmtId="167" fontId="10" fillId="0" borderId="17" xfId="1" applyNumberFormat="1" applyFont="1" applyBorder="1" applyAlignment="1">
      <alignment horizontal="right" vertical="center" wrapText="1" indent="1"/>
    </xf>
    <xf numFmtId="167" fontId="10" fillId="0" borderId="16" xfId="1" applyNumberFormat="1" applyFont="1" applyBorder="1" applyAlignment="1">
      <alignment horizontal="right" vertical="center" wrapText="1" indent="1"/>
    </xf>
    <xf numFmtId="0" fontId="16" fillId="0" borderId="0" xfId="1" applyFont="1" applyAlignment="1">
      <alignment horizontal="left" vertical="center" wrapText="1" indent="1"/>
    </xf>
    <xf numFmtId="166" fontId="4" fillId="5" borderId="17" xfId="1" applyNumberFormat="1" applyFont="1" applyFill="1" applyBorder="1" applyAlignment="1">
      <alignment horizontal="center" vertical="center"/>
    </xf>
    <xf numFmtId="166" fontId="4" fillId="5" borderId="16" xfId="1" applyNumberFormat="1" applyFont="1" applyFill="1" applyBorder="1" applyAlignment="1">
      <alignment horizontal="center" vertical="center"/>
    </xf>
    <xf numFmtId="0" fontId="7" fillId="0" borderId="0" xfId="1" applyFont="1" applyAlignment="1">
      <alignment horizontal="left" vertical="top" wrapText="1" indent="1"/>
    </xf>
    <xf numFmtId="0" fontId="11" fillId="5" borderId="25" xfId="1" applyFont="1" applyFill="1" applyBorder="1" applyAlignment="1">
      <alignment horizontal="left" vertical="center" wrapText="1" indent="1"/>
    </xf>
    <xf numFmtId="0" fontId="11" fillId="5" borderId="24" xfId="1" applyFont="1" applyFill="1" applyBorder="1" applyAlignment="1">
      <alignment horizontal="left" vertical="center" wrapText="1" indent="1"/>
    </xf>
    <xf numFmtId="0" fontId="11" fillId="5" borderId="23" xfId="1" applyFont="1" applyFill="1" applyBorder="1" applyAlignment="1">
      <alignment horizontal="left" vertical="center" wrapText="1" indent="1"/>
    </xf>
    <xf numFmtId="0" fontId="22" fillId="4" borderId="12" xfId="3"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0" xfId="1" applyFont="1" applyFill="1" applyBorder="1" applyAlignment="1" applyProtection="1">
      <alignment horizontal="left" vertical="center"/>
      <protection locked="0"/>
    </xf>
    <xf numFmtId="0" fontId="16" fillId="0" borderId="0" xfId="1" applyFont="1" applyAlignment="1">
      <alignment horizontal="left" vertical="center" wrapText="1"/>
    </xf>
    <xf numFmtId="0" fontId="7" fillId="4" borderId="29" xfId="1" applyFont="1" applyFill="1" applyBorder="1" applyAlignment="1" applyProtection="1">
      <alignment horizontal="left" vertical="center" wrapText="1"/>
      <protection locked="0"/>
    </xf>
    <xf numFmtId="0" fontId="3" fillId="0" borderId="3" xfId="1" quotePrefix="1" applyFont="1" applyBorder="1" applyAlignment="1">
      <alignment horizontal="left" vertical="top" wrapText="1" indent="1"/>
    </xf>
    <xf numFmtId="0" fontId="3" fillId="0" borderId="2" xfId="1" quotePrefix="1" applyFont="1" applyBorder="1" applyAlignment="1">
      <alignment horizontal="left" vertical="top" wrapText="1" indent="1"/>
    </xf>
    <xf numFmtId="171" fontId="10" fillId="0" borderId="17" xfId="1" applyNumberFormat="1" applyFont="1" applyBorder="1" applyAlignment="1">
      <alignment horizontal="right" vertical="center" wrapText="1" indent="1"/>
    </xf>
    <xf numFmtId="171" fontId="10" fillId="0" borderId="16" xfId="1" applyNumberFormat="1" applyFont="1" applyBorder="1" applyAlignment="1">
      <alignment horizontal="right" vertical="center" wrapText="1" indent="1"/>
    </xf>
    <xf numFmtId="171" fontId="8" fillId="0" borderId="11" xfId="1" applyNumberFormat="1" applyFont="1" applyBorder="1" applyAlignment="1">
      <alignment vertical="center" wrapText="1"/>
    </xf>
    <xf numFmtId="0" fontId="5" fillId="0" borderId="8" xfId="1" applyFont="1" applyBorder="1" applyAlignment="1">
      <alignment horizontal="left" vertical="center" wrapText="1"/>
    </xf>
    <xf numFmtId="0" fontId="5" fillId="0" borderId="7" xfId="1" applyFont="1" applyBorder="1" applyAlignment="1">
      <alignment horizontal="left" vertical="center"/>
    </xf>
    <xf numFmtId="0" fontId="5" fillId="0" borderId="6" xfId="1" applyFont="1" applyBorder="1" applyAlignment="1">
      <alignment horizontal="left" vertical="center"/>
    </xf>
    <xf numFmtId="0" fontId="11" fillId="2" borderId="9" xfId="1" applyFont="1" applyFill="1" applyBorder="1" applyAlignment="1">
      <alignment horizontal="center" vertical="center" wrapText="1"/>
    </xf>
    <xf numFmtId="0" fontId="11" fillId="2" borderId="9" xfId="1" applyFont="1" applyFill="1" applyBorder="1" applyAlignment="1">
      <alignment horizontal="center" vertical="center"/>
    </xf>
    <xf numFmtId="0" fontId="11" fillId="3" borderId="0" xfId="1" applyFont="1" applyFill="1" applyAlignment="1">
      <alignment horizontal="left" vertical="center" wrapText="1" indent="1"/>
    </xf>
    <xf numFmtId="0" fontId="13" fillId="5" borderId="15" xfId="1" applyFont="1" applyFill="1" applyBorder="1" applyAlignment="1">
      <alignment horizontal="left" vertical="center" indent="1"/>
    </xf>
    <xf numFmtId="0" fontId="13" fillId="5" borderId="14" xfId="1" applyFont="1" applyFill="1" applyBorder="1" applyAlignment="1">
      <alignment horizontal="left" vertical="center" indent="1"/>
    </xf>
    <xf numFmtId="171" fontId="9" fillId="5" borderId="15" xfId="1" applyNumberFormat="1" applyFont="1" applyFill="1" applyBorder="1" applyAlignment="1">
      <alignment horizontal="left" vertical="center" indent="1"/>
    </xf>
    <xf numFmtId="171" fontId="9" fillId="5" borderId="14" xfId="1" applyNumberFormat="1" applyFont="1" applyFill="1" applyBorder="1" applyAlignment="1">
      <alignment horizontal="left" vertical="center" indent="1"/>
    </xf>
    <xf numFmtId="0" fontId="8" fillId="0" borderId="11" xfId="1" applyFont="1" applyBorder="1" applyAlignment="1">
      <alignment vertical="center" wrapText="1"/>
    </xf>
    <xf numFmtId="0" fontId="4" fillId="0" borderId="4" xfId="1" quotePrefix="1" applyFont="1" applyBorder="1" applyAlignment="1">
      <alignment horizontal="left" vertical="top" wrapText="1" indent="1"/>
    </xf>
    <xf numFmtId="0" fontId="21" fillId="0" borderId="38"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1" xfId="1" applyFont="1" applyBorder="1" applyAlignment="1">
      <alignment horizontal="center" vertical="center" wrapText="1"/>
    </xf>
    <xf numFmtId="0" fontId="18" fillId="7" borderId="5" xfId="1" applyFont="1" applyFill="1" applyBorder="1" applyAlignment="1">
      <alignment horizontal="center" vertical="center" wrapText="1"/>
    </xf>
    <xf numFmtId="0" fontId="18" fillId="7" borderId="4" xfId="1" applyFont="1" applyFill="1" applyBorder="1" applyAlignment="1">
      <alignment horizontal="center" vertical="center" wrapText="1"/>
    </xf>
    <xf numFmtId="0" fontId="18" fillId="7" borderId="1" xfId="1" applyFont="1" applyFill="1" applyBorder="1" applyAlignment="1">
      <alignment horizontal="center" vertical="center" wrapText="1"/>
    </xf>
    <xf numFmtId="0" fontId="19" fillId="0" borderId="12" xfId="1" quotePrefix="1" applyFont="1" applyBorder="1" applyAlignment="1">
      <alignment horizontal="left" vertical="top" wrapText="1" indent="1"/>
    </xf>
    <xf numFmtId="0" fontId="19" fillId="0" borderId="11" xfId="1" quotePrefix="1" applyFont="1" applyBorder="1" applyAlignment="1">
      <alignment horizontal="left" vertical="top" wrapText="1" indent="1"/>
    </xf>
    <xf numFmtId="0" fontId="19" fillId="0" borderId="31" xfId="1" quotePrefix="1" applyFont="1" applyBorder="1" applyAlignment="1">
      <alignment horizontal="left" vertical="top" wrapText="1"/>
    </xf>
    <xf numFmtId="0" fontId="19" fillId="0" borderId="11" xfId="1" quotePrefix="1" applyFont="1" applyBorder="1" applyAlignment="1">
      <alignment horizontal="left" vertical="top" wrapText="1"/>
    </xf>
    <xf numFmtId="0" fontId="19" fillId="0" borderId="10" xfId="1" quotePrefix="1" applyFont="1" applyBorder="1" applyAlignment="1">
      <alignment horizontal="left" vertical="top" wrapText="1"/>
    </xf>
  </cellXfs>
  <cellStyles count="4">
    <cellStyle name="Lien hypertexte" xfId="3" builtinId="8"/>
    <cellStyle name="Monétaire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a:extLst>
            <a:ext uri="{FF2B5EF4-FFF2-40B4-BE49-F238E27FC236}">
              <a16:creationId xmlns="" xmlns:a16="http://schemas.microsoft.com/office/drawing/2014/main" id="{D8016E88-CC94-4CE2-98F0-48ADED309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413861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200025</xdr:colOff>
      <xdr:row>0</xdr:row>
      <xdr:rowOff>95250</xdr:rowOff>
    </xdr:from>
    <xdr:ext cx="838200" cy="1053653"/>
    <xdr:pic>
      <xdr:nvPicPr>
        <xdr:cNvPr id="3" name="Grafik 4">
          <a:extLst>
            <a:ext uri="{FF2B5EF4-FFF2-40B4-BE49-F238E27FC236}">
              <a16:creationId xmlns="" xmlns:a16="http://schemas.microsoft.com/office/drawing/2014/main" id="{B235E646-91AF-4070-9070-57ACB32DCE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95250"/>
          <a:ext cx="838200" cy="105365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514349</xdr:colOff>
      <xdr:row>41</xdr:row>
      <xdr:rowOff>172558</xdr:rowOff>
    </xdr:from>
    <xdr:ext cx="1104900" cy="1281146"/>
    <xdr:pic>
      <xdr:nvPicPr>
        <xdr:cNvPr id="2" name="Grafik 1">
          <a:extLst>
            <a:ext uri="{FF2B5EF4-FFF2-40B4-BE49-F238E27FC236}">
              <a16:creationId xmlns="" xmlns:a16="http://schemas.microsoft.com/office/drawing/2014/main" id="{E098B0E3-6E05-4B0B-BE9F-D4185918B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6801958"/>
          <a:ext cx="1104900" cy="128114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RowColHeaders="0" tabSelected="1" showRuler="0" zoomScaleNormal="100" workbookViewId="0">
      <selection activeCell="B2" sqref="B2:F2"/>
    </sheetView>
  </sheetViews>
  <sheetFormatPr baseColWidth="10" defaultColWidth="11.42578125" defaultRowHeight="25.15" customHeight="1" x14ac:dyDescent="0.25"/>
  <cols>
    <col min="1" max="1" width="20.7109375" style="1" customWidth="1"/>
    <col min="2" max="2" width="17.42578125" style="1" customWidth="1"/>
    <col min="3" max="3" width="8.28515625" style="1" customWidth="1"/>
    <col min="4" max="4" width="25.7109375" style="1" customWidth="1"/>
    <col min="5" max="5" width="25.7109375" style="2" customWidth="1"/>
    <col min="6" max="7" width="30.7109375" style="1" customWidth="1"/>
    <col min="8" max="16384" width="11.42578125" style="1"/>
  </cols>
  <sheetData>
    <row r="1" spans="1:7" ht="95.25" customHeight="1" x14ac:dyDescent="0.25">
      <c r="A1" s="35"/>
      <c r="B1" s="104" t="s">
        <v>55</v>
      </c>
      <c r="C1" s="104"/>
      <c r="D1" s="104"/>
      <c r="E1" s="104"/>
      <c r="F1" s="104"/>
    </row>
    <row r="2" spans="1:7" ht="25.15" customHeight="1" x14ac:dyDescent="0.25">
      <c r="A2" s="34" t="s">
        <v>46</v>
      </c>
      <c r="B2" s="99"/>
      <c r="C2" s="100"/>
      <c r="D2" s="100"/>
      <c r="E2" s="100"/>
      <c r="F2" s="101"/>
    </row>
    <row r="3" spans="1:7" ht="5.0999999999999996" customHeight="1" x14ac:dyDescent="0.25">
      <c r="A3" s="33"/>
      <c r="B3" s="32"/>
      <c r="C3" s="32"/>
      <c r="D3" s="109"/>
      <c r="E3" s="109"/>
      <c r="F3" s="109"/>
      <c r="G3" s="2"/>
    </row>
    <row r="4" spans="1:7" ht="41.25" customHeight="1" x14ac:dyDescent="0.25">
      <c r="A4" s="122" t="s">
        <v>45</v>
      </c>
      <c r="B4" s="122"/>
      <c r="C4" s="122"/>
      <c r="D4" s="123"/>
      <c r="E4" s="100"/>
      <c r="F4" s="101"/>
    </row>
    <row r="5" spans="1:7" ht="15" customHeight="1" x14ac:dyDescent="0.25">
      <c r="A5" s="31" t="s">
        <v>44</v>
      </c>
      <c r="B5" s="119"/>
      <c r="C5" s="120"/>
      <c r="D5" s="121"/>
      <c r="E5" s="31" t="s">
        <v>43</v>
      </c>
      <c r="F5" s="30"/>
    </row>
    <row r="6" spans="1:7" ht="15" customHeight="1" x14ac:dyDescent="0.25">
      <c r="A6" s="112" t="s">
        <v>42</v>
      </c>
      <c r="B6" s="112"/>
      <c r="C6" s="108" t="s">
        <v>41</v>
      </c>
      <c r="D6" s="109"/>
      <c r="E6" s="109"/>
      <c r="F6" s="109"/>
    </row>
    <row r="7" spans="1:7" ht="15" customHeight="1" x14ac:dyDescent="0.25">
      <c r="A7" s="112" t="s">
        <v>40</v>
      </c>
      <c r="B7" s="112"/>
      <c r="C7" s="108" t="s">
        <v>39</v>
      </c>
      <c r="D7" s="109"/>
      <c r="E7" s="109"/>
      <c r="F7" s="109"/>
    </row>
    <row r="8" spans="1:7" ht="30" customHeight="1" x14ac:dyDescent="0.25">
      <c r="A8" s="115" t="s">
        <v>38</v>
      </c>
      <c r="B8" s="115"/>
      <c r="C8" s="115"/>
      <c r="D8" s="115"/>
      <c r="E8" s="115"/>
      <c r="F8" s="115"/>
    </row>
    <row r="9" spans="1:7" ht="15" customHeight="1" x14ac:dyDescent="0.25">
      <c r="A9" s="29"/>
      <c r="B9" s="27"/>
      <c r="C9" s="28"/>
    </row>
    <row r="10" spans="1:7" ht="33" customHeight="1" x14ac:dyDescent="0.25">
      <c r="A10" s="27" t="s">
        <v>37</v>
      </c>
      <c r="B10" s="27"/>
      <c r="C10" s="24"/>
      <c r="D10" s="26" t="s">
        <v>36</v>
      </c>
      <c r="E10" s="25" t="s">
        <v>35</v>
      </c>
      <c r="F10" s="24"/>
      <c r="G10" s="23"/>
    </row>
    <row r="11" spans="1:7" ht="5.0999999999999996" customHeight="1" x14ac:dyDescent="0.25">
      <c r="A11" s="22"/>
      <c r="B11" s="22"/>
      <c r="C11" s="22"/>
      <c r="D11" s="21"/>
    </row>
    <row r="12" spans="1:7" ht="57" customHeight="1" x14ac:dyDescent="0.25">
      <c r="A12" s="116" t="s">
        <v>34</v>
      </c>
      <c r="B12" s="117"/>
      <c r="C12" s="118"/>
      <c r="D12" s="17" t="s">
        <v>21</v>
      </c>
      <c r="E12" s="17" t="s">
        <v>20</v>
      </c>
      <c r="F12" s="16" t="s">
        <v>19</v>
      </c>
      <c r="G12" s="15"/>
    </row>
    <row r="13" spans="1:7" ht="25.15" customHeight="1" x14ac:dyDescent="0.25">
      <c r="A13" s="20">
        <v>4.91</v>
      </c>
      <c r="B13" s="110" t="s">
        <v>33</v>
      </c>
      <c r="C13" s="111"/>
      <c r="D13" s="84">
        <v>0</v>
      </c>
      <c r="E13" s="84">
        <v>0</v>
      </c>
      <c r="F13" s="85">
        <f>D13+E13</f>
        <v>0</v>
      </c>
      <c r="G13" s="7"/>
    </row>
    <row r="14" spans="1:7" ht="27" customHeight="1" x14ac:dyDescent="0.25">
      <c r="A14" s="105" t="s">
        <v>32</v>
      </c>
      <c r="B14" s="106"/>
      <c r="C14" s="107"/>
      <c r="D14" s="113" t="s">
        <v>31</v>
      </c>
      <c r="E14" s="114"/>
      <c r="F14" s="19"/>
      <c r="G14" s="7"/>
    </row>
    <row r="15" spans="1:7" ht="25.15" customHeight="1" x14ac:dyDescent="0.25">
      <c r="A15" s="20">
        <v>4.1100000000000003</v>
      </c>
      <c r="B15" s="110" t="s">
        <v>30</v>
      </c>
      <c r="C15" s="111"/>
      <c r="D15" s="84">
        <v>0</v>
      </c>
      <c r="E15" s="84">
        <v>0</v>
      </c>
      <c r="F15" s="85">
        <f>D15+E15</f>
        <v>0</v>
      </c>
      <c r="G15" s="7"/>
    </row>
    <row r="16" spans="1:7" ht="25.15" customHeight="1" x14ac:dyDescent="0.25">
      <c r="A16" s="20">
        <v>4.12</v>
      </c>
      <c r="B16" s="110" t="s">
        <v>29</v>
      </c>
      <c r="C16" s="111"/>
      <c r="D16" s="84">
        <v>0</v>
      </c>
      <c r="E16" s="84">
        <v>0</v>
      </c>
      <c r="F16" s="85">
        <f>D16+E16</f>
        <v>0</v>
      </c>
      <c r="G16" s="7"/>
    </row>
    <row r="17" spans="1:7" ht="25.15" customHeight="1" x14ac:dyDescent="0.25">
      <c r="A17" s="20">
        <v>4.13</v>
      </c>
      <c r="B17" s="110" t="s">
        <v>28</v>
      </c>
      <c r="C17" s="111"/>
      <c r="D17" s="84">
        <v>0</v>
      </c>
      <c r="E17" s="84">
        <v>0</v>
      </c>
      <c r="F17" s="85">
        <f>D17+E17</f>
        <v>0</v>
      </c>
      <c r="G17" s="7"/>
    </row>
    <row r="18" spans="1:7" ht="25.15" customHeight="1" x14ac:dyDescent="0.25">
      <c r="A18" s="20">
        <v>4.1399999999999997</v>
      </c>
      <c r="B18" s="110" t="s">
        <v>27</v>
      </c>
      <c r="C18" s="111"/>
      <c r="D18" s="84">
        <v>0</v>
      </c>
      <c r="E18" s="84">
        <v>0</v>
      </c>
      <c r="F18" s="85">
        <f>D18+E18</f>
        <v>0</v>
      </c>
      <c r="G18" s="7"/>
    </row>
    <row r="19" spans="1:7" ht="25.15" customHeight="1" x14ac:dyDescent="0.25">
      <c r="A19" s="20">
        <v>4.21</v>
      </c>
      <c r="B19" s="110" t="s">
        <v>26</v>
      </c>
      <c r="C19" s="111"/>
      <c r="D19" s="84">
        <v>0</v>
      </c>
      <c r="E19" s="84">
        <v>0</v>
      </c>
      <c r="F19" s="85">
        <f>IF((D19+E19)&gt;30000,((D19+E19)-30000),0)</f>
        <v>0</v>
      </c>
      <c r="G19" s="7"/>
    </row>
    <row r="20" spans="1:7" ht="25.15" customHeight="1" x14ac:dyDescent="0.25">
      <c r="A20" s="20">
        <v>4.3099999999999996</v>
      </c>
      <c r="B20" s="110" t="s">
        <v>25</v>
      </c>
      <c r="C20" s="111"/>
      <c r="D20" s="84">
        <v>0</v>
      </c>
      <c r="E20" s="84">
        <v>0</v>
      </c>
      <c r="F20" s="85">
        <f>IF((D20+E20)&gt;15000,((D20+E20)-15000),0)</f>
        <v>0</v>
      </c>
      <c r="G20" s="7"/>
    </row>
    <row r="21" spans="1:7" ht="27" customHeight="1" x14ac:dyDescent="0.25">
      <c r="A21" s="105" t="s">
        <v>24</v>
      </c>
      <c r="B21" s="106"/>
      <c r="C21" s="107"/>
      <c r="D21" s="113" t="s">
        <v>23</v>
      </c>
      <c r="E21" s="114"/>
      <c r="F21" s="19"/>
      <c r="G21" s="7"/>
    </row>
    <row r="22" spans="1:7" ht="25.15" customHeight="1" x14ac:dyDescent="0.25">
      <c r="A22" s="18">
        <v>7.91</v>
      </c>
      <c r="B22" s="110" t="s">
        <v>15</v>
      </c>
      <c r="C22" s="111"/>
      <c r="D22" s="84">
        <v>0</v>
      </c>
      <c r="E22" s="84">
        <v>0</v>
      </c>
      <c r="F22" s="85">
        <f>(D22+E22)*5%</f>
        <v>0</v>
      </c>
      <c r="G22" s="7"/>
    </row>
    <row r="23" spans="1:7" ht="25.15" customHeight="1" x14ac:dyDescent="0.25">
      <c r="A23" s="139"/>
      <c r="B23" s="139"/>
      <c r="C23" s="139"/>
      <c r="D23" s="139"/>
      <c r="E23" s="139"/>
      <c r="F23" s="139"/>
      <c r="G23" s="12"/>
    </row>
    <row r="24" spans="1:7" ht="57" customHeight="1" x14ac:dyDescent="0.25">
      <c r="A24" s="116" t="s">
        <v>22</v>
      </c>
      <c r="B24" s="117"/>
      <c r="C24" s="118"/>
      <c r="D24" s="17" t="s">
        <v>21</v>
      </c>
      <c r="E24" s="17" t="s">
        <v>20</v>
      </c>
      <c r="F24" s="16" t="s">
        <v>19</v>
      </c>
      <c r="G24" s="15"/>
    </row>
    <row r="25" spans="1:7" ht="35.1" customHeight="1" x14ac:dyDescent="0.25">
      <c r="A25" s="86" t="s">
        <v>18</v>
      </c>
      <c r="B25" s="126" t="s">
        <v>17</v>
      </c>
      <c r="C25" s="127"/>
      <c r="D25" s="84">
        <v>0</v>
      </c>
      <c r="E25" s="84">
        <v>0</v>
      </c>
      <c r="F25" s="87">
        <f>(D25+E25)*0.8</f>
        <v>0</v>
      </c>
      <c r="G25" s="14"/>
    </row>
    <row r="26" spans="1:7" ht="35.1" customHeight="1" x14ac:dyDescent="0.25">
      <c r="A26" s="88" t="s">
        <v>16</v>
      </c>
      <c r="B26" s="126" t="s">
        <v>15</v>
      </c>
      <c r="C26" s="127"/>
      <c r="D26" s="89">
        <v>0</v>
      </c>
      <c r="E26" s="89">
        <v>0</v>
      </c>
      <c r="F26" s="90">
        <f>(D26+E26)*5%</f>
        <v>0</v>
      </c>
      <c r="G26" s="7"/>
    </row>
    <row r="27" spans="1:7" ht="25.15" customHeight="1" x14ac:dyDescent="0.25">
      <c r="A27" s="128"/>
      <c r="B27" s="128"/>
      <c r="C27" s="128"/>
      <c r="D27" s="128"/>
      <c r="E27" s="128"/>
      <c r="F27" s="128"/>
      <c r="G27" s="12"/>
    </row>
    <row r="28" spans="1:7" ht="25.15" customHeight="1" x14ac:dyDescent="0.25">
      <c r="A28" s="137" t="s">
        <v>14</v>
      </c>
      <c r="B28" s="138"/>
      <c r="C28" s="138"/>
      <c r="D28" s="138"/>
      <c r="E28" s="138"/>
      <c r="F28" s="91">
        <f>IF(C10&gt;=2,(C10-1)*-11500,0)</f>
        <v>0</v>
      </c>
      <c r="G28" s="12"/>
    </row>
    <row r="29" spans="1:7" ht="25.15" customHeight="1" x14ac:dyDescent="0.25">
      <c r="A29" s="13"/>
      <c r="B29" s="13"/>
      <c r="C29" s="13"/>
      <c r="D29" s="13"/>
      <c r="E29" s="13"/>
      <c r="F29" s="13"/>
      <c r="G29" s="12"/>
    </row>
    <row r="30" spans="1:7" ht="25.15" customHeight="1" x14ac:dyDescent="0.25">
      <c r="A30" s="135" t="s">
        <v>13</v>
      </c>
      <c r="B30" s="136"/>
      <c r="C30" s="136"/>
      <c r="D30" s="136"/>
      <c r="E30" s="136"/>
      <c r="F30" s="92">
        <f>SUM(F13:F22,F25:F26,F28)</f>
        <v>0</v>
      </c>
      <c r="G30" s="11"/>
    </row>
    <row r="31" spans="1:7" ht="38.25" customHeight="1" x14ac:dyDescent="0.25">
      <c r="A31" s="134" t="s">
        <v>12</v>
      </c>
      <c r="B31" s="134"/>
      <c r="C31" s="134"/>
      <c r="D31" s="99" t="s">
        <v>11</v>
      </c>
      <c r="E31" s="100"/>
      <c r="F31" s="101"/>
    </row>
    <row r="32" spans="1:7" ht="25.15" customHeight="1" x14ac:dyDescent="0.25">
      <c r="A32" s="102" t="s">
        <v>10</v>
      </c>
      <c r="B32" s="103"/>
      <c r="C32" s="103"/>
      <c r="D32" s="132" t="s">
        <v>9</v>
      </c>
      <c r="E32" s="133"/>
      <c r="F32" s="132" t="s">
        <v>8</v>
      </c>
    </row>
    <row r="33" spans="1:7" ht="25.15" customHeight="1" x14ac:dyDescent="0.25">
      <c r="A33" s="103"/>
      <c r="B33" s="103"/>
      <c r="C33" s="103"/>
      <c r="D33" s="133"/>
      <c r="E33" s="133"/>
      <c r="F33" s="133"/>
    </row>
    <row r="34" spans="1:7" ht="5.0999999999999996" customHeight="1" x14ac:dyDescent="0.25">
      <c r="A34" s="10"/>
      <c r="B34" s="98"/>
      <c r="C34" s="98"/>
      <c r="D34" s="9"/>
      <c r="E34" s="9"/>
      <c r="F34" s="8"/>
      <c r="G34" s="7"/>
    </row>
    <row r="35" spans="1:7" ht="25.15" customHeight="1" x14ac:dyDescent="0.25">
      <c r="A35" s="97" t="s">
        <v>7</v>
      </c>
      <c r="B35" s="97"/>
      <c r="C35" s="97"/>
      <c r="D35" s="96" t="str">
        <f>IF(F30=0,"xx",VLOOKUP($F$30,'TARIFS 2017'!A3:I40,6,4))</f>
        <v>xx</v>
      </c>
      <c r="E35" s="96"/>
      <c r="F35" s="93" t="str">
        <f>IF(F30=0,"xx",VLOOKUP($F$30,'TARIFS 2017'!A3:I40,9,4))</f>
        <v>xx</v>
      </c>
    </row>
    <row r="36" spans="1:7" ht="25.15" customHeight="1" x14ac:dyDescent="0.25">
      <c r="A36" s="129" t="s">
        <v>6</v>
      </c>
      <c r="B36" s="130"/>
      <c r="C36" s="130"/>
      <c r="D36" s="130"/>
      <c r="E36" s="130"/>
      <c r="F36" s="131"/>
    </row>
    <row r="37" spans="1:7" ht="56.25" customHeight="1" x14ac:dyDescent="0.25">
      <c r="A37" s="94" t="s">
        <v>5</v>
      </c>
      <c r="B37" s="95"/>
      <c r="C37" s="95"/>
      <c r="D37" s="140" t="s">
        <v>4</v>
      </c>
      <c r="E37" s="140"/>
      <c r="F37" s="6" t="s">
        <v>3</v>
      </c>
    </row>
    <row r="38" spans="1:7" ht="12" customHeight="1" x14ac:dyDescent="0.25">
      <c r="A38" s="5"/>
      <c r="B38" s="5"/>
      <c r="C38" s="5"/>
      <c r="D38" s="4"/>
      <c r="E38" s="4"/>
      <c r="F38" s="4"/>
    </row>
    <row r="39" spans="1:7" ht="36" customHeight="1" x14ac:dyDescent="0.25">
      <c r="A39" s="94" t="s">
        <v>2</v>
      </c>
      <c r="B39" s="95"/>
      <c r="C39" s="95"/>
      <c r="D39" s="124" t="s">
        <v>1</v>
      </c>
      <c r="E39" s="125"/>
      <c r="F39" s="3" t="s">
        <v>0</v>
      </c>
    </row>
  </sheetData>
  <mergeCells count="44">
    <mergeCell ref="A39:C39"/>
    <mergeCell ref="D39:E39"/>
    <mergeCell ref="B20:C20"/>
    <mergeCell ref="B26:C26"/>
    <mergeCell ref="A27:F27"/>
    <mergeCell ref="A36:F36"/>
    <mergeCell ref="D32:E33"/>
    <mergeCell ref="F32:F33"/>
    <mergeCell ref="A31:C31"/>
    <mergeCell ref="A30:E30"/>
    <mergeCell ref="A28:E28"/>
    <mergeCell ref="A24:C24"/>
    <mergeCell ref="B25:C25"/>
    <mergeCell ref="A23:F23"/>
    <mergeCell ref="B22:C22"/>
    <mergeCell ref="D37:E37"/>
    <mergeCell ref="A14:C14"/>
    <mergeCell ref="D14:E14"/>
    <mergeCell ref="A12:C12"/>
    <mergeCell ref="B5:D5"/>
    <mergeCell ref="A4:C4"/>
    <mergeCell ref="D4:F4"/>
    <mergeCell ref="B1:F1"/>
    <mergeCell ref="A21:C21"/>
    <mergeCell ref="C7:F7"/>
    <mergeCell ref="B2:F2"/>
    <mergeCell ref="B19:C19"/>
    <mergeCell ref="C6:F6"/>
    <mergeCell ref="A6:B6"/>
    <mergeCell ref="B13:C13"/>
    <mergeCell ref="B15:C15"/>
    <mergeCell ref="B16:C16"/>
    <mergeCell ref="D21:E21"/>
    <mergeCell ref="D3:F3"/>
    <mergeCell ref="A7:B7"/>
    <mergeCell ref="B17:C17"/>
    <mergeCell ref="B18:C18"/>
    <mergeCell ref="A8:F8"/>
    <mergeCell ref="A37:C37"/>
    <mergeCell ref="D35:E35"/>
    <mergeCell ref="A35:C35"/>
    <mergeCell ref="B34:C34"/>
    <mergeCell ref="D31:F31"/>
    <mergeCell ref="A32:C33"/>
  </mergeCells>
  <printOptions horizontalCentered="1" verticalCentered="1"/>
  <pageMargins left="0.39370078740157483" right="0.39370078740157483" top="0.39370078740157483" bottom="0.39370078740157483" header="0.27559055118110237" footer="0.27559055118110237"/>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M5" sqref="M5"/>
    </sheetView>
  </sheetViews>
  <sheetFormatPr baseColWidth="10" defaultColWidth="11.42578125" defaultRowHeight="15" x14ac:dyDescent="0.25"/>
  <cols>
    <col min="1" max="1" width="11.7109375" style="37" customWidth="1"/>
    <col min="2" max="2" width="5.7109375" style="37" customWidth="1"/>
    <col min="3" max="3" width="14.28515625" style="37" customWidth="1"/>
    <col min="4" max="4" width="3.7109375" style="36" customWidth="1"/>
    <col min="5" max="5" width="18.7109375" style="37" hidden="1" customWidth="1"/>
    <col min="6" max="6" width="30.7109375" style="36" customWidth="1"/>
    <col min="7" max="7" width="3.7109375" style="36" customWidth="1"/>
    <col min="8" max="8" width="18.7109375" style="36" hidden="1" customWidth="1"/>
    <col min="9" max="9" width="30.7109375" style="37" customWidth="1"/>
    <col min="10" max="10" width="4.28515625" style="36" customWidth="1"/>
    <col min="11" max="11" width="24" style="36" customWidth="1"/>
    <col min="12" max="16384" width="11.42578125" style="36"/>
  </cols>
  <sheetData>
    <row r="1" spans="1:11" ht="30" customHeight="1" x14ac:dyDescent="0.25">
      <c r="A1" s="141" t="s">
        <v>52</v>
      </c>
      <c r="B1" s="142"/>
      <c r="C1" s="143"/>
      <c r="D1" s="79"/>
      <c r="E1" s="82"/>
      <c r="F1" s="81" t="s">
        <v>53</v>
      </c>
      <c r="G1" s="79"/>
      <c r="I1" s="81" t="s">
        <v>53</v>
      </c>
      <c r="J1" s="80">
        <v>6.9</v>
      </c>
    </row>
    <row r="2" spans="1:11" ht="33.75" x14ac:dyDescent="0.25">
      <c r="A2" s="144" t="s">
        <v>51</v>
      </c>
      <c r="B2" s="145"/>
      <c r="C2" s="146"/>
      <c r="D2" s="79"/>
      <c r="E2" s="78"/>
      <c r="F2" s="77" t="s">
        <v>50</v>
      </c>
      <c r="G2" s="79"/>
      <c r="H2" s="78"/>
      <c r="I2" s="77" t="s">
        <v>49</v>
      </c>
      <c r="K2" s="77" t="s">
        <v>54</v>
      </c>
    </row>
    <row r="3" spans="1:11" x14ac:dyDescent="0.25">
      <c r="A3" s="76">
        <v>-10000</v>
      </c>
      <c r="B3" s="75" t="s">
        <v>48</v>
      </c>
      <c r="C3" s="74">
        <v>40000</v>
      </c>
      <c r="D3" s="45"/>
      <c r="E3" s="73"/>
      <c r="F3" s="71">
        <v>68.45</v>
      </c>
      <c r="G3" s="45"/>
      <c r="H3" s="72"/>
      <c r="I3" s="71">
        <v>5.7</v>
      </c>
      <c r="J3" s="42"/>
      <c r="K3" s="83">
        <f>100*F3/104.05</f>
        <v>65.785679961556951</v>
      </c>
    </row>
    <row r="4" spans="1:11" x14ac:dyDescent="0.25">
      <c r="A4" s="61">
        <v>40001</v>
      </c>
      <c r="B4" s="60" t="s">
        <v>48</v>
      </c>
      <c r="C4" s="59">
        <v>42000</v>
      </c>
      <c r="D4" s="45"/>
      <c r="E4" s="58"/>
      <c r="F4" s="56">
        <v>65.45</v>
      </c>
      <c r="G4" s="45"/>
      <c r="H4" s="57"/>
      <c r="I4" s="56">
        <v>5.45</v>
      </c>
      <c r="J4" s="42"/>
      <c r="K4" s="83">
        <f>100*F4/104.05</f>
        <v>62.902450744834219</v>
      </c>
    </row>
    <row r="5" spans="1:11" x14ac:dyDescent="0.25">
      <c r="A5" s="55">
        <v>42001</v>
      </c>
      <c r="B5" s="54" t="s">
        <v>48</v>
      </c>
      <c r="C5" s="53">
        <v>44000</v>
      </c>
      <c r="D5" s="45"/>
      <c r="E5" s="52"/>
      <c r="F5" s="50">
        <v>62.4</v>
      </c>
      <c r="G5" s="45"/>
      <c r="H5" s="51"/>
      <c r="I5" s="50">
        <v>5.2</v>
      </c>
      <c r="J5" s="42"/>
      <c r="K5" s="83">
        <f t="shared" ref="K5:K40" si="0">100*F5/104.05</f>
        <v>59.971167707832777</v>
      </c>
    </row>
    <row r="6" spans="1:11" x14ac:dyDescent="0.25">
      <c r="A6" s="61">
        <v>44001</v>
      </c>
      <c r="B6" s="60" t="s">
        <v>48</v>
      </c>
      <c r="C6" s="59">
        <v>46000</v>
      </c>
      <c r="D6" s="45"/>
      <c r="E6" s="58"/>
      <c r="F6" s="56">
        <v>59.4</v>
      </c>
      <c r="G6" s="45"/>
      <c r="H6" s="57"/>
      <c r="I6" s="56">
        <v>4.95</v>
      </c>
      <c r="J6" s="42"/>
      <c r="K6" s="83">
        <f t="shared" si="0"/>
        <v>57.087938491110044</v>
      </c>
    </row>
    <row r="7" spans="1:11" x14ac:dyDescent="0.25">
      <c r="A7" s="55">
        <v>46001</v>
      </c>
      <c r="B7" s="54" t="s">
        <v>48</v>
      </c>
      <c r="C7" s="53">
        <v>48000</v>
      </c>
      <c r="D7" s="45"/>
      <c r="E7" s="52"/>
      <c r="F7" s="50">
        <v>56.4</v>
      </c>
      <c r="G7" s="45"/>
      <c r="H7" s="51"/>
      <c r="I7" s="50">
        <v>4.7</v>
      </c>
      <c r="J7" s="42"/>
      <c r="K7" s="83">
        <f t="shared" si="0"/>
        <v>54.204709274387312</v>
      </c>
    </row>
    <row r="8" spans="1:11" x14ac:dyDescent="0.25">
      <c r="A8" s="61">
        <v>48001</v>
      </c>
      <c r="B8" s="60" t="s">
        <v>48</v>
      </c>
      <c r="C8" s="59">
        <v>50000</v>
      </c>
      <c r="D8" s="45"/>
      <c r="E8" s="58"/>
      <c r="F8" s="56">
        <v>54</v>
      </c>
      <c r="G8" s="45"/>
      <c r="H8" s="57"/>
      <c r="I8" s="56">
        <v>4.5</v>
      </c>
      <c r="J8" s="42"/>
      <c r="K8" s="83">
        <f t="shared" si="0"/>
        <v>51.898125901009131</v>
      </c>
    </row>
    <row r="9" spans="1:11" s="62" customFormat="1" x14ac:dyDescent="0.25">
      <c r="A9" s="70">
        <v>50001</v>
      </c>
      <c r="B9" s="69" t="s">
        <v>48</v>
      </c>
      <c r="C9" s="68">
        <v>52000</v>
      </c>
      <c r="D9" s="66"/>
      <c r="E9" s="67"/>
      <c r="F9" s="64">
        <v>51.6</v>
      </c>
      <c r="G9" s="66"/>
      <c r="H9" s="65"/>
      <c r="I9" s="64">
        <v>4.3</v>
      </c>
      <c r="J9" s="63"/>
      <c r="K9" s="83">
        <f t="shared" si="0"/>
        <v>49.591542527630949</v>
      </c>
    </row>
    <row r="10" spans="1:11" x14ac:dyDescent="0.25">
      <c r="A10" s="61">
        <v>52001</v>
      </c>
      <c r="B10" s="60" t="s">
        <v>48</v>
      </c>
      <c r="C10" s="59">
        <v>54000</v>
      </c>
      <c r="D10" s="45"/>
      <c r="E10" s="58"/>
      <c r="F10" s="56">
        <v>49.2</v>
      </c>
      <c r="G10" s="45"/>
      <c r="H10" s="57"/>
      <c r="I10" s="56">
        <v>4.0999999999999996</v>
      </c>
      <c r="J10" s="42"/>
      <c r="K10" s="83">
        <f t="shared" si="0"/>
        <v>47.284959154252768</v>
      </c>
    </row>
    <row r="11" spans="1:11" x14ac:dyDescent="0.25">
      <c r="A11" s="55">
        <v>54001</v>
      </c>
      <c r="B11" s="54" t="s">
        <v>48</v>
      </c>
      <c r="C11" s="53">
        <v>56000</v>
      </c>
      <c r="D11" s="45"/>
      <c r="E11" s="52"/>
      <c r="F11" s="50">
        <v>46.8</v>
      </c>
      <c r="G11" s="45"/>
      <c r="H11" s="51"/>
      <c r="I11" s="50">
        <v>3.9</v>
      </c>
      <c r="J11" s="42"/>
      <c r="K11" s="83">
        <f t="shared" si="0"/>
        <v>44.978375780874579</v>
      </c>
    </row>
    <row r="12" spans="1:11" x14ac:dyDescent="0.25">
      <c r="A12" s="61">
        <v>56001</v>
      </c>
      <c r="B12" s="60" t="s">
        <v>48</v>
      </c>
      <c r="C12" s="59">
        <v>58000</v>
      </c>
      <c r="D12" s="45"/>
      <c r="E12" s="58"/>
      <c r="F12" s="56">
        <v>44.4</v>
      </c>
      <c r="G12" s="45"/>
      <c r="H12" s="57"/>
      <c r="I12" s="56">
        <v>3.7</v>
      </c>
      <c r="J12" s="42"/>
      <c r="K12" s="83">
        <f t="shared" si="0"/>
        <v>42.671792407496397</v>
      </c>
    </row>
    <row r="13" spans="1:11" x14ac:dyDescent="0.25">
      <c r="A13" s="55">
        <v>58001</v>
      </c>
      <c r="B13" s="54" t="s">
        <v>48</v>
      </c>
      <c r="C13" s="53">
        <v>60000</v>
      </c>
      <c r="D13" s="45"/>
      <c r="E13" s="52"/>
      <c r="F13" s="50">
        <v>42</v>
      </c>
      <c r="G13" s="45"/>
      <c r="H13" s="51"/>
      <c r="I13" s="50">
        <v>3.5</v>
      </c>
      <c r="J13" s="42"/>
      <c r="K13" s="83">
        <f t="shared" si="0"/>
        <v>40.365209034118216</v>
      </c>
    </row>
    <row r="14" spans="1:11" x14ac:dyDescent="0.25">
      <c r="A14" s="61">
        <v>60001</v>
      </c>
      <c r="B14" s="60" t="s">
        <v>48</v>
      </c>
      <c r="C14" s="59">
        <v>62000</v>
      </c>
      <c r="D14" s="45"/>
      <c r="E14" s="58"/>
      <c r="F14" s="56">
        <v>39.6</v>
      </c>
      <c r="G14" s="45"/>
      <c r="H14" s="57"/>
      <c r="I14" s="56">
        <v>3.3</v>
      </c>
      <c r="J14" s="42"/>
      <c r="K14" s="83">
        <f t="shared" si="0"/>
        <v>38.058625660740027</v>
      </c>
    </row>
    <row r="15" spans="1:11" x14ac:dyDescent="0.25">
      <c r="A15" s="55">
        <v>62001</v>
      </c>
      <c r="B15" s="54" t="s">
        <v>48</v>
      </c>
      <c r="C15" s="53">
        <v>64000</v>
      </c>
      <c r="D15" s="45"/>
      <c r="E15" s="52"/>
      <c r="F15" s="50">
        <v>37.200000000000003</v>
      </c>
      <c r="G15" s="45"/>
      <c r="H15" s="51"/>
      <c r="I15" s="50">
        <v>3.1</v>
      </c>
      <c r="J15" s="42"/>
      <c r="K15" s="83">
        <f t="shared" si="0"/>
        <v>35.752042287361853</v>
      </c>
    </row>
    <row r="16" spans="1:11" x14ac:dyDescent="0.25">
      <c r="A16" s="61">
        <v>64001</v>
      </c>
      <c r="B16" s="60" t="s">
        <v>48</v>
      </c>
      <c r="C16" s="59">
        <v>66000</v>
      </c>
      <c r="D16" s="45"/>
      <c r="E16" s="58"/>
      <c r="F16" s="56">
        <v>35.4</v>
      </c>
      <c r="G16" s="45"/>
      <c r="H16" s="57"/>
      <c r="I16" s="56">
        <v>2.95</v>
      </c>
      <c r="J16" s="42"/>
      <c r="K16" s="83">
        <f t="shared" si="0"/>
        <v>34.022104757328208</v>
      </c>
    </row>
    <row r="17" spans="1:11" x14ac:dyDescent="0.25">
      <c r="A17" s="55">
        <v>66001</v>
      </c>
      <c r="B17" s="54" t="s">
        <v>48</v>
      </c>
      <c r="C17" s="53">
        <v>68000</v>
      </c>
      <c r="D17" s="45"/>
      <c r="E17" s="52"/>
      <c r="F17" s="50">
        <v>33.6</v>
      </c>
      <c r="G17" s="45"/>
      <c r="H17" s="51"/>
      <c r="I17" s="50">
        <v>2.8</v>
      </c>
      <c r="J17" s="42"/>
      <c r="K17" s="83">
        <f t="shared" si="0"/>
        <v>32.29216722729457</v>
      </c>
    </row>
    <row r="18" spans="1:11" x14ac:dyDescent="0.25">
      <c r="A18" s="61">
        <v>68001</v>
      </c>
      <c r="B18" s="60" t="s">
        <v>48</v>
      </c>
      <c r="C18" s="59">
        <v>70000</v>
      </c>
      <c r="D18" s="45"/>
      <c r="E18" s="58"/>
      <c r="F18" s="56">
        <v>31.8</v>
      </c>
      <c r="G18" s="45"/>
      <c r="H18" s="57"/>
      <c r="I18" s="56">
        <v>2.65</v>
      </c>
      <c r="J18" s="42"/>
      <c r="K18" s="83">
        <f t="shared" si="0"/>
        <v>30.562229697260932</v>
      </c>
    </row>
    <row r="19" spans="1:11" x14ac:dyDescent="0.25">
      <c r="A19" s="55">
        <v>70001</v>
      </c>
      <c r="B19" s="54" t="s">
        <v>48</v>
      </c>
      <c r="C19" s="53">
        <v>72000</v>
      </c>
      <c r="D19" s="45"/>
      <c r="E19" s="52"/>
      <c r="F19" s="50">
        <v>30</v>
      </c>
      <c r="G19" s="45"/>
      <c r="H19" s="51"/>
      <c r="I19" s="50">
        <v>2.5</v>
      </c>
      <c r="J19" s="42"/>
      <c r="K19" s="83">
        <f t="shared" si="0"/>
        <v>28.832292167227294</v>
      </c>
    </row>
    <row r="20" spans="1:11" x14ac:dyDescent="0.25">
      <c r="A20" s="61">
        <v>72001</v>
      </c>
      <c r="B20" s="60" t="s">
        <v>48</v>
      </c>
      <c r="C20" s="59">
        <v>74000</v>
      </c>
      <c r="D20" s="45"/>
      <c r="E20" s="58"/>
      <c r="F20" s="56">
        <v>28.2</v>
      </c>
      <c r="G20" s="45"/>
      <c r="H20" s="57"/>
      <c r="I20" s="56">
        <v>2.35</v>
      </c>
      <c r="J20" s="42"/>
      <c r="K20" s="83">
        <f t="shared" si="0"/>
        <v>27.102354637193656</v>
      </c>
    </row>
    <row r="21" spans="1:11" x14ac:dyDescent="0.25">
      <c r="A21" s="55">
        <v>74001</v>
      </c>
      <c r="B21" s="54" t="s">
        <v>48</v>
      </c>
      <c r="C21" s="53">
        <v>76000</v>
      </c>
      <c r="D21" s="45"/>
      <c r="E21" s="52"/>
      <c r="F21" s="50">
        <v>26.4</v>
      </c>
      <c r="G21" s="45"/>
      <c r="H21" s="51"/>
      <c r="I21" s="50">
        <v>2.2000000000000002</v>
      </c>
      <c r="J21" s="42"/>
      <c r="K21" s="83">
        <f t="shared" si="0"/>
        <v>25.372417107160018</v>
      </c>
    </row>
    <row r="22" spans="1:11" x14ac:dyDescent="0.25">
      <c r="A22" s="61">
        <v>76001</v>
      </c>
      <c r="B22" s="60" t="s">
        <v>48</v>
      </c>
      <c r="C22" s="59">
        <v>78000</v>
      </c>
      <c r="D22" s="45"/>
      <c r="E22" s="58"/>
      <c r="F22" s="56">
        <v>24.6</v>
      </c>
      <c r="G22" s="45"/>
      <c r="H22" s="57"/>
      <c r="I22" s="56">
        <v>2.0499999999999998</v>
      </c>
      <c r="J22" s="42"/>
      <c r="K22" s="83">
        <f t="shared" si="0"/>
        <v>23.642479577126384</v>
      </c>
    </row>
    <row r="23" spans="1:11" x14ac:dyDescent="0.25">
      <c r="A23" s="55">
        <v>78001</v>
      </c>
      <c r="B23" s="54" t="s">
        <v>48</v>
      </c>
      <c r="C23" s="53">
        <v>80000</v>
      </c>
      <c r="D23" s="45"/>
      <c r="E23" s="52"/>
      <c r="F23" s="50">
        <v>22.8</v>
      </c>
      <c r="G23" s="45"/>
      <c r="H23" s="51"/>
      <c r="I23" s="50">
        <v>1.9</v>
      </c>
      <c r="J23" s="42"/>
      <c r="K23" s="83">
        <f t="shared" si="0"/>
        <v>21.912542047092746</v>
      </c>
    </row>
    <row r="24" spans="1:11" x14ac:dyDescent="0.25">
      <c r="A24" s="61">
        <v>80001</v>
      </c>
      <c r="B24" s="60" t="s">
        <v>48</v>
      </c>
      <c r="C24" s="59">
        <v>84000</v>
      </c>
      <c r="D24" s="45"/>
      <c r="E24" s="58"/>
      <c r="F24" s="56">
        <v>21</v>
      </c>
      <c r="G24" s="45"/>
      <c r="H24" s="57"/>
      <c r="I24" s="56">
        <v>1.75</v>
      </c>
      <c r="J24" s="42"/>
      <c r="K24" s="83">
        <f t="shared" si="0"/>
        <v>20.182604517059108</v>
      </c>
    </row>
    <row r="25" spans="1:11" x14ac:dyDescent="0.25">
      <c r="A25" s="55">
        <v>84001</v>
      </c>
      <c r="B25" s="54" t="s">
        <v>48</v>
      </c>
      <c r="C25" s="53">
        <v>88000</v>
      </c>
      <c r="D25" s="45"/>
      <c r="E25" s="52"/>
      <c r="F25" s="50">
        <v>19.2</v>
      </c>
      <c r="G25" s="45"/>
      <c r="H25" s="51"/>
      <c r="I25" s="50">
        <v>1.6</v>
      </c>
      <c r="J25" s="42"/>
      <c r="K25" s="83">
        <f t="shared" si="0"/>
        <v>18.45266698702547</v>
      </c>
    </row>
    <row r="26" spans="1:11" x14ac:dyDescent="0.25">
      <c r="A26" s="61">
        <v>88001</v>
      </c>
      <c r="B26" s="60" t="s">
        <v>48</v>
      </c>
      <c r="C26" s="59">
        <v>92000</v>
      </c>
      <c r="D26" s="45"/>
      <c r="E26" s="58"/>
      <c r="F26" s="56">
        <v>17.399999999999999</v>
      </c>
      <c r="G26" s="45"/>
      <c r="H26" s="57"/>
      <c r="I26" s="56">
        <v>1.45</v>
      </c>
      <c r="J26" s="42"/>
      <c r="K26" s="83">
        <f t="shared" si="0"/>
        <v>16.722729456991829</v>
      </c>
    </row>
    <row r="27" spans="1:11" x14ac:dyDescent="0.25">
      <c r="A27" s="55">
        <v>92001</v>
      </c>
      <c r="B27" s="54" t="s">
        <v>48</v>
      </c>
      <c r="C27" s="53">
        <v>96000</v>
      </c>
      <c r="D27" s="45"/>
      <c r="E27" s="52"/>
      <c r="F27" s="50">
        <v>15.6</v>
      </c>
      <c r="G27" s="45"/>
      <c r="H27" s="51"/>
      <c r="I27" s="50">
        <v>1.3</v>
      </c>
      <c r="J27" s="42"/>
      <c r="K27" s="83">
        <f t="shared" si="0"/>
        <v>14.992791926958194</v>
      </c>
    </row>
    <row r="28" spans="1:11" x14ac:dyDescent="0.25">
      <c r="A28" s="61">
        <v>96001</v>
      </c>
      <c r="B28" s="60" t="s">
        <v>48</v>
      </c>
      <c r="C28" s="59">
        <v>100000</v>
      </c>
      <c r="D28" s="45"/>
      <c r="E28" s="58"/>
      <c r="F28" s="56">
        <v>14.4</v>
      </c>
      <c r="G28" s="45"/>
      <c r="H28" s="57"/>
      <c r="I28" s="56">
        <v>1.2</v>
      </c>
      <c r="J28" s="42"/>
      <c r="K28" s="83">
        <f t="shared" si="0"/>
        <v>13.839500240269102</v>
      </c>
    </row>
    <row r="29" spans="1:11" x14ac:dyDescent="0.25">
      <c r="A29" s="55">
        <v>100001</v>
      </c>
      <c r="B29" s="54" t="s">
        <v>48</v>
      </c>
      <c r="C29" s="53">
        <v>104000</v>
      </c>
      <c r="D29" s="45"/>
      <c r="E29" s="52"/>
      <c r="F29" s="50">
        <v>13.2</v>
      </c>
      <c r="G29" s="45"/>
      <c r="H29" s="51"/>
      <c r="I29" s="50">
        <v>1.1000000000000001</v>
      </c>
      <c r="J29" s="42"/>
      <c r="K29" s="83">
        <f t="shared" si="0"/>
        <v>12.686208553580009</v>
      </c>
    </row>
    <row r="30" spans="1:11" x14ac:dyDescent="0.25">
      <c r="A30" s="61">
        <v>104001</v>
      </c>
      <c r="B30" s="60" t="s">
        <v>48</v>
      </c>
      <c r="C30" s="59">
        <v>108000</v>
      </c>
      <c r="D30" s="45"/>
      <c r="E30" s="58"/>
      <c r="F30" s="56">
        <v>12</v>
      </c>
      <c r="G30" s="45"/>
      <c r="H30" s="57"/>
      <c r="I30" s="56">
        <v>1</v>
      </c>
      <c r="J30" s="42"/>
      <c r="K30" s="83">
        <f t="shared" si="0"/>
        <v>11.532916866890918</v>
      </c>
    </row>
    <row r="31" spans="1:11" x14ac:dyDescent="0.25">
      <c r="A31" s="55">
        <v>108001</v>
      </c>
      <c r="B31" s="54" t="s">
        <v>48</v>
      </c>
      <c r="C31" s="53">
        <v>112000</v>
      </c>
      <c r="D31" s="45"/>
      <c r="E31" s="52"/>
      <c r="F31" s="50">
        <v>10.8</v>
      </c>
      <c r="G31" s="45"/>
      <c r="H31" s="51"/>
      <c r="I31" s="50">
        <v>0.9</v>
      </c>
      <c r="J31" s="42"/>
      <c r="K31" s="83">
        <f t="shared" si="0"/>
        <v>10.379625180201826</v>
      </c>
    </row>
    <row r="32" spans="1:11" x14ac:dyDescent="0.25">
      <c r="A32" s="61">
        <v>112001</v>
      </c>
      <c r="B32" s="60" t="s">
        <v>48</v>
      </c>
      <c r="C32" s="59">
        <v>116000</v>
      </c>
      <c r="D32" s="45"/>
      <c r="E32" s="58"/>
      <c r="F32" s="56">
        <v>9.6</v>
      </c>
      <c r="G32" s="45"/>
      <c r="H32" s="57"/>
      <c r="I32" s="56">
        <v>0.8</v>
      </c>
      <c r="J32" s="42"/>
      <c r="K32" s="83">
        <f t="shared" si="0"/>
        <v>9.226333493512735</v>
      </c>
    </row>
    <row r="33" spans="1:11" x14ac:dyDescent="0.25">
      <c r="A33" s="55">
        <v>116001</v>
      </c>
      <c r="B33" s="54" t="s">
        <v>48</v>
      </c>
      <c r="C33" s="53">
        <v>120000</v>
      </c>
      <c r="D33" s="45"/>
      <c r="E33" s="52"/>
      <c r="F33" s="50">
        <v>8.4</v>
      </c>
      <c r="G33" s="45"/>
      <c r="H33" s="51"/>
      <c r="I33" s="50">
        <v>0.7</v>
      </c>
      <c r="J33" s="42"/>
      <c r="K33" s="83">
        <f t="shared" si="0"/>
        <v>8.0730418068236425</v>
      </c>
    </row>
    <row r="34" spans="1:11" x14ac:dyDescent="0.25">
      <c r="A34" s="61">
        <v>120001</v>
      </c>
      <c r="B34" s="60" t="s">
        <v>48</v>
      </c>
      <c r="C34" s="59">
        <v>125000</v>
      </c>
      <c r="D34" s="45"/>
      <c r="E34" s="58"/>
      <c r="F34" s="56">
        <v>7.2</v>
      </c>
      <c r="G34" s="45"/>
      <c r="H34" s="57"/>
      <c r="I34" s="56">
        <v>0.6</v>
      </c>
      <c r="J34" s="42"/>
      <c r="K34" s="83">
        <f t="shared" si="0"/>
        <v>6.9197501201345508</v>
      </c>
    </row>
    <row r="35" spans="1:11" x14ac:dyDescent="0.25">
      <c r="A35" s="55">
        <v>125001</v>
      </c>
      <c r="B35" s="54" t="s">
        <v>48</v>
      </c>
      <c r="C35" s="53">
        <v>130000</v>
      </c>
      <c r="D35" s="45"/>
      <c r="E35" s="52"/>
      <c r="F35" s="50">
        <v>6</v>
      </c>
      <c r="G35" s="45"/>
      <c r="H35" s="51"/>
      <c r="I35" s="50">
        <v>0.5</v>
      </c>
      <c r="J35" s="42"/>
      <c r="K35" s="83">
        <f t="shared" si="0"/>
        <v>5.7664584334454592</v>
      </c>
    </row>
    <row r="36" spans="1:11" x14ac:dyDescent="0.25">
      <c r="A36" s="61">
        <v>130001</v>
      </c>
      <c r="B36" s="60" t="s">
        <v>48</v>
      </c>
      <c r="C36" s="59">
        <v>135000</v>
      </c>
      <c r="D36" s="45"/>
      <c r="E36" s="58"/>
      <c r="F36" s="56">
        <v>4.8</v>
      </c>
      <c r="G36" s="45"/>
      <c r="H36" s="57"/>
      <c r="I36" s="56">
        <v>0.4</v>
      </c>
      <c r="J36" s="42"/>
      <c r="K36" s="83">
        <f t="shared" si="0"/>
        <v>4.6131667467563675</v>
      </c>
    </row>
    <row r="37" spans="1:11" x14ac:dyDescent="0.25">
      <c r="A37" s="55">
        <v>135001</v>
      </c>
      <c r="B37" s="54" t="s">
        <v>48</v>
      </c>
      <c r="C37" s="53">
        <v>140000</v>
      </c>
      <c r="D37" s="45"/>
      <c r="E37" s="52"/>
      <c r="F37" s="50">
        <v>3.6</v>
      </c>
      <c r="G37" s="45"/>
      <c r="H37" s="51"/>
      <c r="I37" s="50">
        <v>0.3</v>
      </c>
      <c r="J37" s="42"/>
      <c r="K37" s="83">
        <f t="shared" si="0"/>
        <v>3.4598750600672754</v>
      </c>
    </row>
    <row r="38" spans="1:11" x14ac:dyDescent="0.25">
      <c r="A38" s="61">
        <v>140001</v>
      </c>
      <c r="B38" s="60" t="s">
        <v>48</v>
      </c>
      <c r="C38" s="59">
        <v>145000</v>
      </c>
      <c r="D38" s="45"/>
      <c r="E38" s="58"/>
      <c r="F38" s="56">
        <v>2.4</v>
      </c>
      <c r="G38" s="45"/>
      <c r="H38" s="57"/>
      <c r="I38" s="56">
        <v>0.2</v>
      </c>
      <c r="J38" s="42"/>
      <c r="K38" s="83">
        <f t="shared" si="0"/>
        <v>2.3065833733781838</v>
      </c>
    </row>
    <row r="39" spans="1:11" x14ac:dyDescent="0.25">
      <c r="A39" s="55">
        <v>145001</v>
      </c>
      <c r="B39" s="54" t="s">
        <v>48</v>
      </c>
      <c r="C39" s="53">
        <v>150000</v>
      </c>
      <c r="D39" s="45"/>
      <c r="E39" s="52"/>
      <c r="F39" s="50">
        <v>1.2</v>
      </c>
      <c r="G39" s="45"/>
      <c r="H39" s="51"/>
      <c r="I39" s="50">
        <v>0.1</v>
      </c>
      <c r="J39" s="42"/>
      <c r="K39" s="83">
        <f t="shared" si="0"/>
        <v>1.1532916866890919</v>
      </c>
    </row>
    <row r="40" spans="1:11" x14ac:dyDescent="0.25">
      <c r="A40" s="49">
        <v>150001</v>
      </c>
      <c r="B40" s="48" t="s">
        <v>48</v>
      </c>
      <c r="C40" s="47">
        <v>1000000</v>
      </c>
      <c r="D40" s="45"/>
      <c r="E40" s="46"/>
      <c r="F40" s="43">
        <v>0</v>
      </c>
      <c r="G40" s="45"/>
      <c r="H40" s="44"/>
      <c r="I40" s="43">
        <v>0</v>
      </c>
      <c r="J40" s="42"/>
      <c r="K40" s="83">
        <f t="shared" si="0"/>
        <v>0</v>
      </c>
    </row>
    <row r="41" spans="1:11" x14ac:dyDescent="0.25">
      <c r="A41" s="40"/>
      <c r="B41" s="40"/>
      <c r="C41" s="41"/>
      <c r="D41" s="40"/>
      <c r="E41" s="38"/>
      <c r="F41" s="38"/>
      <c r="G41" s="41"/>
      <c r="H41" s="40"/>
      <c r="I41" s="38"/>
      <c r="J41" s="38"/>
    </row>
    <row r="42" spans="1:11" ht="123.75" customHeight="1" x14ac:dyDescent="0.25">
      <c r="A42" s="147"/>
      <c r="B42" s="148"/>
      <c r="C42" s="148"/>
      <c r="D42" s="39"/>
      <c r="E42" s="149" t="s">
        <v>47</v>
      </c>
      <c r="F42" s="150"/>
      <c r="G42" s="150"/>
      <c r="H42" s="150"/>
      <c r="I42" s="151"/>
      <c r="J42" s="38"/>
    </row>
  </sheetData>
  <sheetProtection selectLockedCells="1" selectUnlockedCells="1"/>
  <mergeCells count="4">
    <mergeCell ref="A1:C1"/>
    <mergeCell ref="A2:C2"/>
    <mergeCell ref="A42:C42"/>
    <mergeCell ref="E42:I42"/>
  </mergeCells>
  <pageMargins left="0.78740157480314965" right="0.78740157480314965" top="0.98425196850393704" bottom="0.98425196850393704"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CALCUL DU TARIF selon taxat</vt:lpstr>
      <vt:lpstr>TARIFS 2017</vt:lpstr>
      <vt:lpstr>'CALCUL DU TARIF selon taxat'!Zone_d_impression</vt:lpstr>
      <vt:lpstr>'TARIFS 2017'!Zone_d_impression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Imhof</dc:creator>
  <cp:lastModifiedBy>Rochat Anne</cp:lastModifiedBy>
  <dcterms:created xsi:type="dcterms:W3CDTF">2015-06-05T18:19:34Z</dcterms:created>
  <dcterms:modified xsi:type="dcterms:W3CDTF">2022-04-05T13:11:21Z</dcterms:modified>
</cp:coreProperties>
</file>