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Commun\Finances\Subventions accueil-crèche\"/>
    </mc:Choice>
  </mc:AlternateContent>
  <workbookProtection workbookPassword="D131" lockStructure="1"/>
  <bookViews>
    <workbookView xWindow="-105" yWindow="-105" windowWidth="20715" windowHeight="13275"/>
  </bookViews>
  <sheets>
    <sheet name="CALCUL DU TARIF selon taxat" sheetId="2" r:id="rId1"/>
    <sheet name="TARIFS 2017" sheetId="3" r:id="rId2"/>
  </sheets>
  <definedNames>
    <definedName name="_xlnm.Print_Area" localSheetId="0">'CALCUL DU TARIF selon taxat'!$A$1:$F$39</definedName>
    <definedName name="_xlnm.Print_Area" localSheetId="1">'TARIFS 2017'!$A$1:$I$42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 i="3" l="1"/>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 i="3"/>
  <c r="K3" i="3"/>
  <c r="F13" i="2" l="1"/>
  <c r="F15" i="2"/>
  <c r="F16" i="2"/>
  <c r="F17" i="2"/>
  <c r="F18" i="2"/>
  <c r="F19" i="2"/>
  <c r="F20" i="2"/>
  <c r="F22" i="2"/>
  <c r="F25" i="2"/>
  <c r="F26" i="2"/>
  <c r="F28" i="2"/>
  <c r="F30" i="2" l="1"/>
  <c r="D35" i="2" s="1"/>
  <c r="F35" i="2" l="1"/>
</calcChain>
</file>

<file path=xl/sharedStrings.xml><?xml version="1.0" encoding="utf-8"?>
<sst xmlns="http://schemas.openxmlformats.org/spreadsheetml/2006/main" count="98" uniqueCount="56">
  <si>
    <t>.
.</t>
  </si>
  <si>
    <t>Les parents sont tenus de fournir leur dernier avis de taxation fiscale. Sans cet avis, le tarif maximal est appliqué.
Le tableau de la subvention communale a été approuvé par le conseil communal de Courtepin le 3 avril 2017 et entre en viguer le 1er août 2017 pour les accueils extrascolaires et le 1er janvier 2018 pour les crèches et les assistantes parentales. Pour les structures hors communes, les mêmes tarifs sont appliqués.</t>
  </si>
  <si>
    <t>à</t>
  </si>
  <si>
    <r>
      <t xml:space="preserve">Subvention communale
</t>
    </r>
    <r>
      <rPr>
        <b/>
        <sz val="14"/>
        <rFont val="Calibri"/>
        <family val="2"/>
        <scheme val="minor"/>
      </rPr>
      <t>par heure</t>
    </r>
    <r>
      <rPr>
        <b/>
        <sz val="11"/>
        <rFont val="Calibri"/>
        <family val="2"/>
        <scheme val="minor"/>
      </rPr>
      <t xml:space="preserve"> </t>
    </r>
    <r>
      <rPr>
        <sz val="11"/>
        <rFont val="Calibri"/>
        <family val="2"/>
        <scheme val="minor"/>
      </rPr>
      <t>et par enfant</t>
    </r>
  </si>
  <si>
    <r>
      <t xml:space="preserve">Subvention communale
</t>
    </r>
    <r>
      <rPr>
        <b/>
        <sz val="14"/>
        <rFont val="Calibri"/>
        <family val="2"/>
        <scheme val="minor"/>
      </rPr>
      <t>par jour</t>
    </r>
    <r>
      <rPr>
        <b/>
        <sz val="11"/>
        <rFont val="Calibri"/>
        <family val="2"/>
        <scheme val="minor"/>
      </rPr>
      <t xml:space="preserve"> </t>
    </r>
    <r>
      <rPr>
        <sz val="11"/>
        <rFont val="Calibri"/>
        <family val="2"/>
        <scheme val="minor"/>
      </rPr>
      <t>et par enfant</t>
    </r>
  </si>
  <si>
    <t>REVENU DETERMINANT</t>
  </si>
  <si>
    <t>ECHELLE DU REVENU</t>
  </si>
  <si>
    <t>AES</t>
  </si>
  <si>
    <r>
      <t xml:space="preserve">Subvention communale
</t>
    </r>
    <r>
      <rPr>
        <b/>
        <sz val="14"/>
        <rFont val="Calibri"/>
        <family val="2"/>
        <scheme val="minor"/>
      </rPr>
      <t>en %</t>
    </r>
  </si>
  <si>
    <t>Antrag auf Subventionen und Berechnungsformular der Gemeinde Courtepin für Tagesfamilien</t>
  </si>
  <si>
    <t>Name / Adresse des Familienoberhaupts:</t>
  </si>
  <si>
    <t>Arbeitgeber Familienoberhaupt / Arbeitspensum:    Arbeitgeber Partner/-in/Arbeitspensum:</t>
  </si>
  <si>
    <t>E-Mail Adresse:</t>
  </si>
  <si>
    <t>Telefonnummer:</t>
  </si>
  <si>
    <t>Familien oder Alleinerziehende</t>
  </si>
  <si>
    <t>Im Konkubinat lebende Familien*</t>
  </si>
  <si>
    <t>Füllen sie bitte beide Spalten gemäss der letzten Steuerveranlagung aus</t>
  </si>
  <si>
    <t>*Bei Konkubinatspaaren oder falls eine der Personen nicht ein Elternteil des platzierten Kindes ist, basiert die Subvention aus der letzten Steuerveranlagung der beiden Partner, sofern das Konkubinat seit mindestens 2 Jahren besteht oder das Paar das Konkubinat anerkennt.</t>
  </si>
  <si>
    <t>Anzahl unterhaltspflichtige Kinder</t>
  </si>
  <si>
    <t>unterhaltspflichtige Kinder, welche auf der Steuer-veranlagung aufgeführt sind</t>
  </si>
  <si>
    <t>Jahr der Steuerveranlagung</t>
  </si>
  <si>
    <t>Erwerbstätige Personen / Rentner</t>
  </si>
  <si>
    <t>1. Steuerveranlagung</t>
  </si>
  <si>
    <t>2. Steuerveranlagung</t>
  </si>
  <si>
    <t>Betrag, welcher für die Einkommensberechnung berücksichtigt wird</t>
  </si>
  <si>
    <t>Nettoeinkommen</t>
  </si>
  <si>
    <t>Folgende Positionen sind zu ergänzen</t>
  </si>
  <si>
    <t>(Werte im Positiv einsetzen)</t>
  </si>
  <si>
    <t>Kranken- &amp; Unfallversicherung</t>
  </si>
  <si>
    <t>Andere Prämien und Beiträge</t>
  </si>
  <si>
    <t>Vorsorgebeiträge Säule 3a</t>
  </si>
  <si>
    <t>2. Säule, Pensionskasse</t>
  </si>
  <si>
    <t>Private Schulden                         (Anteil &gt;CHF 30'000.00)</t>
  </si>
  <si>
    <t>Private Gebäudekosten               (Anteil &gt; CHF 15'000.00)</t>
  </si>
  <si>
    <r>
      <t xml:space="preserve"> "Steuerbares Vermögen" hinzufügen (</t>
    </r>
    <r>
      <rPr>
        <sz val="10"/>
        <rFont val="Symbol"/>
        <family val="1"/>
        <charset val="2"/>
      </rPr>
      <t>¹</t>
    </r>
    <r>
      <rPr>
        <sz val="10"/>
        <rFont val="Arial"/>
        <family val="2"/>
      </rPr>
      <t xml:space="preserve"> Einkommen)</t>
    </r>
  </si>
  <si>
    <t>(nur positive Beträge)</t>
  </si>
  <si>
    <t>Steuerpflichtiges Vermögen        (Ein Zwanzigstel, sprich 5%)</t>
  </si>
  <si>
    <t>Quellensteuerpflichtige Personen</t>
  </si>
  <si>
    <t>Steuerpflichtiges Bruttoeinkommen</t>
  </si>
  <si>
    <t>zu 80% angerechnet</t>
  </si>
  <si>
    <t>Steuerpflichtiges Vermögen</t>
  </si>
  <si>
    <t>Abzug für Kind(er); CHF 11'500.00 pro Kind; wird ab dem 2. unterhaltspflichtigen Kind berücksichtigt</t>
  </si>
  <si>
    <t>Massgebendes Einkommen für die Berechnung der Gemeindesubvention</t>
  </si>
  <si>
    <t>Name und Adresse der familienergänzenden Tagesbetreuungseinrichtigung:</t>
  </si>
  <si>
    <t>Der Betrag der Gemeindesubvention wird für die Kindertagesstätten pro Tag angezeigt, für alle anderen ausserfamiliären Tagesbetreuungseinrichtung wird der Betrag pro Stunde angezeigt.</t>
  </si>
  <si>
    <t>Subvention pro Tag                                                   (gültig für die Kindertagesstätten)</t>
  </si>
  <si>
    <t>Subvention pro Stunde</t>
  </si>
  <si>
    <t>Gemeindesubvention</t>
  </si>
  <si>
    <t>Diese Beträge sind nur indikativ und werden von der Gemeindeverwaltung von Courtepin nach Vorlage der vollständigen Unterlagen definitiv berechnet.</t>
  </si>
  <si>
    <r>
      <t xml:space="preserve">Steuerveranlagung                                                 </t>
    </r>
    <r>
      <rPr>
        <i/>
        <sz val="10"/>
        <rFont val="Arial"/>
        <family val="2"/>
      </rPr>
      <t>Die Berechnung des massgebenden Einkommens für die Bestimmung der Subvention basiert auf der letzten anwendbaren Steuerveranlagung.</t>
    </r>
  </si>
  <si>
    <r>
      <rPr>
        <b/>
        <i/>
        <sz val="10"/>
        <rFont val="Arial"/>
        <family val="2"/>
      </rPr>
      <t>Bestätigung der Gemeindesubvention</t>
    </r>
    <r>
      <rPr>
        <i/>
        <sz val="10"/>
        <rFont val="Arial"/>
        <family val="2"/>
      </rPr>
      <t xml:space="preserve">                                 Die Gemeinde bestätigt die Subvention schriftlich an die Eltern sowie mit einer Kopie an die obengenannte Betreuungseinrichtung.</t>
    </r>
  </si>
  <si>
    <r>
      <rPr>
        <b/>
        <i/>
        <sz val="10"/>
        <rFont val="Arial"/>
        <family val="2"/>
      </rPr>
      <t>Subvention Staat-Arbeitgeber</t>
    </r>
    <r>
      <rPr>
        <i/>
        <sz val="10"/>
        <rFont val="Arial"/>
        <family val="2"/>
      </rPr>
      <t xml:space="preserve">              Diese Subvention wird Ihnen durch Ihre ausserfamiliäre Tages-betreuungseinrichtung miteteilt</t>
    </r>
  </si>
  <si>
    <t>Datum und Visa der Einwohnerkontrolle:</t>
  </si>
  <si>
    <t>Datum und Visa der Gemeindekasse:</t>
  </si>
  <si>
    <t>Stempfel:</t>
  </si>
  <si>
    <t>Füllen sie bitte die 1. Spalte gemäss der letzten Steuerveranlagung aus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</si>
</sst>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fr.&quot;\ #,##0.00"/>
    <numFmt numFmtId="165" formatCode="_ &quot;SFr.&quot;\ * #,##0.00_ ;_ &quot;SFr.&quot;\ * \-#,##0.00_ ;_ &quot;SFr.&quot;\ * &quot;-&quot;??_ ;_ @_ "/>
    <numFmt numFmtId="166" formatCode="&quot;fr.&quot;\ #,##0"/>
    <numFmt numFmtId="167" formatCode="0.0000"/>
    <numFmt numFmtId="168" formatCode="&quot;code &quot;0.000"/>
    <numFmt numFmtId="169" formatCode="&quot;code &quot;0.0000"/>
    <numFmt numFmtId="170" formatCode="&quot;fr.&quot;\ #,##0;[Red]&quot;fr.&quot;\ \-#,##0"/>
    <numFmt numFmtId="171" formatCode="_ [$CHF-1407]\ * #,##0.00_ ;_ [$CHF-1407]\ * \-#,##0.00_ ;_ [$CHF-1407]\ * &quot;-&quot;??_ ;_ @_ "/>
  </numFmts>
  <fonts count="25" x14ac:knownFonts="1">
    <font>
      <sz val="11"/>
      <color theme="1"/>
      <name val="Calibri"/>
      <family val="2"/>
      <scheme val="minor"/>
    </font>
    <font>
      <sz val="11"/>
      <color theme="0"/>
      <name val="Calibri"/>
      <family val="2"/>
      <scheme val="minor"/>
    </font>
    <font>
      <sz val="10"/>
      <name val="Arial"/>
      <family val="2"/>
    </font>
    <font>
      <b/>
      <i/>
      <sz val="10"/>
      <name val="Arial"/>
      <family val="2"/>
    </font>
    <font>
      <i/>
      <sz val="10"/>
      <name val="Arial"/>
      <family val="2"/>
    </font>
    <font>
      <i/>
      <sz val="9"/>
      <color rgb="FFFF0000"/>
      <name val="Arial"/>
      <family val="2"/>
    </font>
    <font>
      <b/>
      <i/>
      <sz val="12"/>
      <name val="Arial"/>
      <family val="2"/>
    </font>
    <font>
      <sz val="10"/>
      <name val="Arial"/>
      <family val="2"/>
    </font>
    <font>
      <sz val="14"/>
      <name val="Arial"/>
      <family val="2"/>
    </font>
    <font>
      <sz val="12"/>
      <name val="Arial"/>
      <family val="2"/>
    </font>
    <font>
      <i/>
      <sz val="8"/>
      <name val="Arial"/>
      <family val="2"/>
    </font>
    <font>
      <b/>
      <sz val="12"/>
      <name val="Arial"/>
      <family val="2"/>
    </font>
    <font>
      <sz val="9"/>
      <color theme="1"/>
      <name val="Arial"/>
      <family val="2"/>
    </font>
    <font>
      <b/>
      <sz val="14"/>
      <name val="Arial"/>
      <family val="2"/>
    </font>
    <font>
      <b/>
      <sz val="11"/>
      <name val="Arial"/>
      <family val="2"/>
    </font>
    <font>
      <b/>
      <sz val="10"/>
      <name val="Arial"/>
      <family val="2"/>
    </font>
    <font>
      <b/>
      <sz val="18"/>
      <name val="Arial"/>
      <family val="2"/>
    </font>
    <font>
      <sz val="11"/>
      <name val="Calibri"/>
      <family val="2"/>
      <scheme val="minor"/>
    </font>
    <font>
      <i/>
      <sz val="11"/>
      <name val="Calibri"/>
      <family val="2"/>
      <scheme val="minor"/>
    </font>
    <font>
      <b/>
      <sz val="14"/>
      <name val="Calibri"/>
      <family val="2"/>
      <scheme val="minor"/>
    </font>
    <font>
      <b/>
      <sz val="11"/>
      <name val="Calibri"/>
      <family val="2"/>
      <scheme val="minor"/>
    </font>
    <font>
      <u/>
      <sz val="11"/>
      <color theme="10"/>
      <name val="Calibri"/>
      <family val="2"/>
      <scheme val="minor"/>
    </font>
    <font>
      <b/>
      <i/>
      <sz val="9"/>
      <name val="Arial"/>
      <family val="2"/>
    </font>
    <font>
      <sz val="10"/>
      <name val="Symbol"/>
      <family val="1"/>
      <charset val="2"/>
    </font>
    <font>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9" tint="0.79998168889431442"/>
        <bgColor indexed="22"/>
      </patternFill>
    </fill>
    <fill>
      <patternFill patternType="solid">
        <fgColor theme="4" tint="0.79998168889431442"/>
        <bgColor indexed="64"/>
      </patternFill>
    </fill>
  </fills>
  <borders count="39">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s>
  <cellStyleXfs count="4">
    <xf numFmtId="0" fontId="0" fillId="0" borderId="0"/>
    <xf numFmtId="0" fontId="2" fillId="0" borderId="0"/>
    <xf numFmtId="165" fontId="7" fillId="0" borderId="0" applyFont="0" applyFill="0" applyBorder="0" applyAlignment="0" applyProtection="0"/>
    <xf numFmtId="0" fontId="21" fillId="0" borderId="0" applyNumberFormat="0" applyFill="0" applyBorder="0" applyAlignment="0" applyProtection="0"/>
  </cellStyleXfs>
  <cellXfs count="156">
    <xf numFmtId="0" fontId="0" fillId="0" borderId="0" xfId="0"/>
    <xf numFmtId="0" fontId="2" fillId="0" borderId="0" xfId="1" applyAlignment="1">
      <alignment vertical="center"/>
    </xf>
    <xf numFmtId="0" fontId="2" fillId="0" borderId="0" xfId="1" applyAlignment="1">
      <alignment horizontal="left" vertical="center"/>
    </xf>
    <xf numFmtId="0" fontId="3" fillId="0" borderId="1" xfId="1" quotePrefix="1" applyFont="1" applyBorder="1" applyAlignment="1">
      <alignment horizontal="left" vertical="top" wrapText="1" indent="1"/>
    </xf>
    <xf numFmtId="0" fontId="4" fillId="0" borderId="0" xfId="1" quotePrefix="1" applyFont="1" applyAlignment="1">
      <alignment horizontal="left" vertical="top" wrapText="1" indent="1"/>
    </xf>
    <xf numFmtId="0" fontId="4" fillId="0" borderId="0" xfId="1" applyFont="1" applyAlignment="1">
      <alignment horizontal="left" vertical="top" wrapText="1" indent="1"/>
    </xf>
    <xf numFmtId="0" fontId="4" fillId="0" borderId="1" xfId="1" quotePrefix="1" applyFont="1" applyBorder="1" applyAlignment="1">
      <alignment horizontal="left" vertical="top" wrapText="1" indent="1"/>
    </xf>
    <xf numFmtId="166" fontId="8" fillId="0" borderId="0" xfId="2" applyNumberFormat="1" applyFont="1" applyFill="1" applyBorder="1" applyAlignment="1" applyProtection="1">
      <alignment horizontal="right" vertical="center" indent="1"/>
    </xf>
    <xf numFmtId="166" fontId="8" fillId="3" borderId="0" xfId="2" applyNumberFormat="1" applyFont="1" applyFill="1" applyBorder="1" applyAlignment="1" applyProtection="1">
      <alignment horizontal="right" vertical="center" indent="1"/>
    </xf>
    <xf numFmtId="166" fontId="9" fillId="3" borderId="0" xfId="1" applyNumberFormat="1" applyFont="1" applyFill="1" applyAlignment="1">
      <alignment horizontal="right" vertical="center" indent="1"/>
    </xf>
    <xf numFmtId="168" fontId="9" fillId="3" borderId="0" xfId="1" applyNumberFormat="1" applyFont="1" applyFill="1" applyAlignment="1">
      <alignment horizontal="left" vertical="center" indent="2"/>
    </xf>
    <xf numFmtId="166" fontId="13" fillId="0" borderId="0" xfId="1" applyNumberFormat="1" applyFont="1" applyAlignment="1">
      <alignment horizontal="right" vertical="center" indent="1"/>
    </xf>
    <xf numFmtId="0" fontId="8" fillId="0" borderId="0" xfId="1" applyFont="1" applyAlignment="1">
      <alignment vertical="center" wrapText="1"/>
    </xf>
    <xf numFmtId="0" fontId="8" fillId="0" borderId="11" xfId="1" applyFont="1" applyBorder="1" applyAlignment="1">
      <alignment vertical="center" wrapText="1"/>
    </xf>
    <xf numFmtId="166" fontId="8" fillId="0" borderId="0" xfId="1" applyNumberFormat="1" applyFont="1" applyAlignment="1">
      <alignment horizontal="right" vertical="center" indent="1"/>
    </xf>
    <xf numFmtId="0" fontId="14" fillId="0" borderId="0" xfId="1" applyFont="1" applyAlignment="1">
      <alignment horizontal="right" vertical="center" wrapText="1" indent="1"/>
    </xf>
    <xf numFmtId="0" fontId="14" fillId="5" borderId="21" xfId="1" applyFont="1" applyFill="1" applyBorder="1" applyAlignment="1">
      <alignment horizontal="right" vertical="center" wrapText="1" indent="1"/>
    </xf>
    <xf numFmtId="0" fontId="14" fillId="5" borderId="22" xfId="1" applyFont="1" applyFill="1" applyBorder="1" applyAlignment="1">
      <alignment horizontal="right" vertical="center" wrapText="1" indent="1"/>
    </xf>
    <xf numFmtId="169" fontId="9" fillId="0" borderId="20" xfId="1" applyNumberFormat="1" applyFont="1" applyBorder="1" applyAlignment="1">
      <alignment horizontal="right" vertical="center" indent="1"/>
    </xf>
    <xf numFmtId="166" fontId="8" fillId="5" borderId="18" xfId="2" applyNumberFormat="1" applyFont="1" applyFill="1" applyBorder="1" applyAlignment="1" applyProtection="1">
      <alignment horizontal="right" vertical="center" indent="1"/>
    </xf>
    <xf numFmtId="168" fontId="9" fillId="0" borderId="20" xfId="1" applyNumberFormat="1" applyFont="1" applyBorder="1" applyAlignment="1">
      <alignment horizontal="right" vertical="center" indent="1"/>
    </xf>
    <xf numFmtId="0" fontId="13" fillId="0" borderId="0" xfId="1" applyFont="1" applyAlignment="1">
      <alignment horizontal="center" vertical="center"/>
    </xf>
    <xf numFmtId="0" fontId="13" fillId="0" borderId="0" xfId="1" applyFont="1" applyAlignment="1">
      <alignment vertical="center"/>
    </xf>
    <xf numFmtId="14" fontId="13" fillId="0" borderId="0" xfId="1" applyNumberFormat="1" applyFont="1" applyAlignment="1">
      <alignment horizontal="right" vertical="center" indent="1"/>
    </xf>
    <xf numFmtId="0" fontId="15" fillId="6" borderId="9" xfId="1" applyFont="1" applyFill="1" applyBorder="1" applyAlignment="1" applyProtection="1">
      <alignment horizontal="center" vertical="center"/>
      <protection locked="0"/>
    </xf>
    <xf numFmtId="0" fontId="3" fillId="0" borderId="0" xfId="1" applyFont="1" applyAlignment="1">
      <alignment horizontal="right" vertical="center" wrapText="1" indent="1"/>
    </xf>
    <xf numFmtId="0" fontId="11" fillId="0" borderId="0" xfId="1" applyFont="1" applyAlignment="1">
      <alignment horizontal="left" vertical="center" indent="1"/>
    </xf>
    <xf numFmtId="0" fontId="2" fillId="0" borderId="0" xfId="1" applyAlignment="1">
      <alignment horizontal="center" vertical="center"/>
    </xf>
    <xf numFmtId="0" fontId="11" fillId="0" borderId="0" xfId="1" applyFont="1" applyAlignment="1">
      <alignment horizontal="left" vertical="center" wrapText="1" indent="1"/>
    </xf>
    <xf numFmtId="0" fontId="2" fillId="4" borderId="9" xfId="1" applyFill="1" applyBorder="1" applyAlignment="1" applyProtection="1">
      <alignment vertical="center"/>
      <protection locked="0"/>
    </xf>
    <xf numFmtId="0" fontId="15" fillId="0" borderId="0" xfId="1" applyFont="1" applyAlignment="1">
      <alignment vertical="center" wrapText="1"/>
    </xf>
    <xf numFmtId="0" fontId="2" fillId="0" borderId="0" xfId="1" applyAlignment="1">
      <alignment horizontal="left" vertical="center" indent="1"/>
    </xf>
    <xf numFmtId="0" fontId="13" fillId="0" borderId="0" xfId="1" applyFont="1" applyAlignment="1">
      <alignment horizontal="left" vertical="center" indent="1"/>
    </xf>
    <xf numFmtId="0" fontId="16" fillId="0" borderId="0" xfId="1" applyFont="1" applyAlignment="1">
      <alignment horizontal="right" vertical="center" wrapText="1"/>
    </xf>
    <xf numFmtId="0" fontId="17" fillId="0" borderId="0" xfId="1" applyFont="1"/>
    <xf numFmtId="0" fontId="17" fillId="0" borderId="0" xfId="1" applyFont="1" applyAlignment="1">
      <alignment vertical="center"/>
    </xf>
    <xf numFmtId="0" fontId="18" fillId="0" borderId="0" xfId="1" applyFont="1" applyAlignment="1">
      <alignment horizontal="left" vertical="top" wrapText="1" indent="1"/>
    </xf>
    <xf numFmtId="0" fontId="18" fillId="0" borderId="32" xfId="1" quotePrefix="1" applyFont="1" applyBorder="1" applyAlignment="1">
      <alignment horizontal="left" vertical="top" wrapText="1" indent="1"/>
    </xf>
    <xf numFmtId="0" fontId="18" fillId="0" borderId="0" xfId="1" quotePrefix="1" applyFont="1" applyAlignment="1">
      <alignment horizontal="left" vertical="top" wrapText="1" indent="1"/>
    </xf>
    <xf numFmtId="0" fontId="18" fillId="0" borderId="0" xfId="1" applyFont="1"/>
    <xf numFmtId="164" fontId="17" fillId="0" borderId="0" xfId="1" applyNumberFormat="1" applyFont="1"/>
    <xf numFmtId="164" fontId="17" fillId="7" borderId="33" xfId="1" applyNumberFormat="1" applyFont="1" applyFill="1" applyBorder="1" applyAlignment="1">
      <alignment horizontal="center"/>
    </xf>
    <xf numFmtId="164" fontId="17" fillId="7" borderId="34" xfId="1" applyNumberFormat="1" applyFont="1" applyFill="1" applyBorder="1" applyAlignment="1">
      <alignment horizontal="center" vertical="center"/>
    </xf>
    <xf numFmtId="164" fontId="17" fillId="0" borderId="0" xfId="1" applyNumberFormat="1" applyFont="1" applyAlignment="1">
      <alignment horizontal="center" vertical="center"/>
    </xf>
    <xf numFmtId="164" fontId="17" fillId="7" borderId="34" xfId="1" applyNumberFormat="1" applyFont="1" applyFill="1" applyBorder="1" applyAlignment="1">
      <alignment horizontal="center"/>
    </xf>
    <xf numFmtId="166" fontId="17" fillId="7" borderId="1" xfId="1" applyNumberFormat="1" applyFont="1" applyFill="1" applyBorder="1" applyAlignment="1">
      <alignment horizontal="center" vertical="center" wrapText="1"/>
    </xf>
    <xf numFmtId="166" fontId="17" fillId="7" borderId="2" xfId="1" applyNumberFormat="1" applyFont="1" applyFill="1" applyBorder="1" applyAlignment="1">
      <alignment horizontal="right" vertical="center" wrapText="1" indent="1"/>
    </xf>
    <xf numFmtId="166" fontId="17" fillId="7" borderId="34" xfId="1" applyNumberFormat="1" applyFont="1" applyFill="1" applyBorder="1" applyAlignment="1">
      <alignment horizontal="right" vertical="center" wrapText="1" indent="1"/>
    </xf>
    <xf numFmtId="164" fontId="17" fillId="0" borderId="35" xfId="1" applyNumberFormat="1" applyFont="1" applyBorder="1" applyAlignment="1">
      <alignment horizontal="center"/>
    </xf>
    <xf numFmtId="164" fontId="17" fillId="0" borderId="27" xfId="1" applyNumberFormat="1" applyFont="1" applyBorder="1" applyAlignment="1">
      <alignment horizontal="center" vertical="center"/>
    </xf>
    <xf numFmtId="164" fontId="17" fillId="0" borderId="27" xfId="1" applyNumberFormat="1" applyFont="1" applyBorder="1" applyAlignment="1">
      <alignment horizontal="center"/>
    </xf>
    <xf numFmtId="166" fontId="17" fillId="0" borderId="18" xfId="1" applyNumberFormat="1" applyFont="1" applyBorder="1" applyAlignment="1">
      <alignment horizontal="center" vertical="center" wrapText="1"/>
    </xf>
    <xf numFmtId="0" fontId="17" fillId="0" borderId="19" xfId="1" applyFont="1" applyBorder="1" applyAlignment="1">
      <alignment horizontal="center" vertical="center" wrapText="1"/>
    </xf>
    <xf numFmtId="166" fontId="17" fillId="0" borderId="20" xfId="1" applyNumberFormat="1" applyFont="1" applyBorder="1" applyAlignment="1">
      <alignment horizontal="center" vertical="center" wrapText="1"/>
    </xf>
    <xf numFmtId="164" fontId="17" fillId="7" borderId="35" xfId="1" applyNumberFormat="1" applyFont="1" applyFill="1" applyBorder="1" applyAlignment="1">
      <alignment horizontal="center"/>
    </xf>
    <xf numFmtId="164" fontId="17" fillId="7" borderId="27" xfId="1" applyNumberFormat="1" applyFont="1" applyFill="1" applyBorder="1" applyAlignment="1">
      <alignment horizontal="center" vertical="center"/>
    </xf>
    <xf numFmtId="164" fontId="17" fillId="7" borderId="27" xfId="1" applyNumberFormat="1" applyFont="1" applyFill="1" applyBorder="1" applyAlignment="1">
      <alignment horizontal="center"/>
    </xf>
    <xf numFmtId="166" fontId="17" fillId="7" borderId="18" xfId="1" applyNumberFormat="1" applyFont="1" applyFill="1" applyBorder="1" applyAlignment="1">
      <alignment horizontal="center" vertical="center" wrapText="1"/>
    </xf>
    <xf numFmtId="0" fontId="17" fillId="7" borderId="19" xfId="1" applyFont="1" applyFill="1" applyBorder="1" applyAlignment="1">
      <alignment horizontal="center" vertical="center" wrapText="1"/>
    </xf>
    <xf numFmtId="166" fontId="17" fillId="7" borderId="20" xfId="1" applyNumberFormat="1" applyFont="1" applyFill="1" applyBorder="1" applyAlignment="1">
      <alignment horizontal="center" vertical="center" wrapText="1"/>
    </xf>
    <xf numFmtId="0" fontId="17" fillId="3" borderId="0" xfId="1" applyFont="1" applyFill="1"/>
    <xf numFmtId="164" fontId="17" fillId="3" borderId="0" xfId="1" applyNumberFormat="1" applyFont="1" applyFill="1"/>
    <xf numFmtId="164" fontId="17" fillId="3" borderId="35" xfId="1" applyNumberFormat="1" applyFont="1" applyFill="1" applyBorder="1" applyAlignment="1">
      <alignment horizontal="center"/>
    </xf>
    <xf numFmtId="164" fontId="17" fillId="3" borderId="27" xfId="1" applyNumberFormat="1" applyFont="1" applyFill="1" applyBorder="1" applyAlignment="1">
      <alignment horizontal="center" vertical="center"/>
    </xf>
    <xf numFmtId="164" fontId="17" fillId="3" borderId="0" xfId="1" applyNumberFormat="1" applyFont="1" applyFill="1" applyAlignment="1">
      <alignment horizontal="center" vertical="center"/>
    </xf>
    <xf numFmtId="164" fontId="17" fillId="3" borderId="27" xfId="1" applyNumberFormat="1" applyFont="1" applyFill="1" applyBorder="1" applyAlignment="1">
      <alignment horizontal="center"/>
    </xf>
    <xf numFmtId="166" fontId="17" fillId="3" borderId="18" xfId="1" applyNumberFormat="1" applyFont="1" applyFill="1" applyBorder="1" applyAlignment="1">
      <alignment horizontal="center" vertical="center" wrapText="1"/>
    </xf>
    <xf numFmtId="0" fontId="17" fillId="3" borderId="19" xfId="1" applyFont="1" applyFill="1" applyBorder="1" applyAlignment="1">
      <alignment horizontal="center" vertical="center" wrapText="1"/>
    </xf>
    <xf numFmtId="166" fontId="17" fillId="3" borderId="20" xfId="1" applyNumberFormat="1" applyFont="1" applyFill="1" applyBorder="1" applyAlignment="1">
      <alignment horizontal="center" vertical="center" wrapText="1"/>
    </xf>
    <xf numFmtId="164" fontId="17" fillId="0" borderId="36" xfId="1" applyNumberFormat="1" applyFont="1" applyBorder="1" applyAlignment="1">
      <alignment horizontal="center"/>
    </xf>
    <xf numFmtId="164" fontId="17" fillId="0" borderId="8" xfId="1" applyNumberFormat="1" applyFont="1" applyBorder="1" applyAlignment="1">
      <alignment horizontal="center" vertical="center"/>
    </xf>
    <xf numFmtId="164" fontId="17" fillId="0" borderId="8" xfId="1" applyNumberFormat="1" applyFont="1" applyBorder="1" applyAlignment="1">
      <alignment horizontal="center"/>
    </xf>
    <xf numFmtId="166" fontId="17" fillId="0" borderId="37" xfId="1" applyNumberFormat="1" applyFont="1" applyBorder="1" applyAlignment="1">
      <alignment horizontal="center" vertical="center" wrapText="1"/>
    </xf>
    <xf numFmtId="170" fontId="17" fillId="0" borderId="23" xfId="1" applyNumberFormat="1" applyFont="1" applyBorder="1" applyAlignment="1">
      <alignment horizontal="right" vertical="center" wrapText="1" indent="1"/>
    </xf>
    <xf numFmtId="170" fontId="17" fillId="0" borderId="25" xfId="1" applyNumberFormat="1" applyFont="1" applyBorder="1" applyAlignment="1">
      <alignment horizontal="right" vertical="center" wrapText="1" indent="1"/>
    </xf>
    <xf numFmtId="0" fontId="17" fillId="7" borderId="33" xfId="1" applyFont="1" applyFill="1" applyBorder="1" applyAlignment="1">
      <alignment horizontal="center" vertical="center" wrapText="1"/>
    </xf>
    <xf numFmtId="0" fontId="17" fillId="7" borderId="34" xfId="1" applyFont="1" applyFill="1" applyBorder="1" applyAlignment="1">
      <alignment horizontal="center" vertical="center" wrapText="1"/>
    </xf>
    <xf numFmtId="0" fontId="17" fillId="0" borderId="0" xfId="1" applyFont="1" applyAlignment="1">
      <alignment horizontal="center" vertical="center" wrapText="1"/>
    </xf>
    <xf numFmtId="0" fontId="1" fillId="0" borderId="0" xfId="1" applyFont="1"/>
    <xf numFmtId="0" fontId="20" fillId="0" borderId="36" xfId="1" applyFont="1" applyBorder="1" applyAlignment="1">
      <alignment horizontal="center" vertical="center" wrapText="1"/>
    </xf>
    <xf numFmtId="0" fontId="20" fillId="0" borderId="25" xfId="1" applyFont="1" applyBorder="1" applyAlignment="1">
      <alignment vertical="center" wrapText="1"/>
    </xf>
    <xf numFmtId="2" fontId="17" fillId="0" borderId="9" xfId="1" applyNumberFormat="1" applyFont="1" applyBorder="1" applyAlignment="1">
      <alignment horizontal="center"/>
    </xf>
    <xf numFmtId="171" fontId="9" fillId="4" borderId="19" xfId="1" applyNumberFormat="1" applyFont="1" applyFill="1" applyBorder="1" applyAlignment="1" applyProtection="1">
      <alignment horizontal="right" vertical="center" indent="1"/>
      <protection locked="0"/>
    </xf>
    <xf numFmtId="171" fontId="8" fillId="0" borderId="18" xfId="2" applyNumberFormat="1" applyFont="1" applyFill="1" applyBorder="1" applyAlignment="1" applyProtection="1">
      <alignment horizontal="right" vertical="center" indent="1"/>
    </xf>
    <xf numFmtId="171" fontId="8" fillId="0" borderId="18" xfId="1" applyNumberFormat="1" applyFont="1" applyBorder="1" applyAlignment="1">
      <alignment horizontal="right" vertical="center" indent="1"/>
    </xf>
    <xf numFmtId="171" fontId="9" fillId="4" borderId="4" xfId="1" applyNumberFormat="1" applyFont="1" applyFill="1" applyBorder="1" applyAlignment="1" applyProtection="1">
      <alignment horizontal="right" vertical="center" indent="1"/>
      <protection locked="0"/>
    </xf>
    <xf numFmtId="171" fontId="8" fillId="0" borderId="1" xfId="2" applyNumberFormat="1" applyFont="1" applyFill="1" applyBorder="1" applyAlignment="1" applyProtection="1">
      <alignment horizontal="right" vertical="center" indent="1"/>
    </xf>
    <xf numFmtId="171" fontId="8" fillId="5" borderId="13" xfId="1" applyNumberFormat="1" applyFont="1" applyFill="1" applyBorder="1" applyAlignment="1">
      <alignment horizontal="right" vertical="center" indent="1"/>
    </xf>
    <xf numFmtId="171" fontId="13" fillId="5" borderId="13" xfId="1" applyNumberFormat="1" applyFont="1" applyFill="1" applyBorder="1" applyAlignment="1">
      <alignment horizontal="right" vertical="center" indent="1"/>
    </xf>
    <xf numFmtId="171" fontId="6" fillId="2" borderId="9" xfId="1" applyNumberFormat="1" applyFont="1" applyFill="1" applyBorder="1" applyAlignment="1">
      <alignment horizontal="center" vertical="center"/>
    </xf>
    <xf numFmtId="0" fontId="15" fillId="0" borderId="0" xfId="1" applyFont="1" applyAlignment="1">
      <alignment horizontal="left" vertical="center" wrapText="1" indent="1"/>
    </xf>
    <xf numFmtId="0" fontId="14" fillId="0" borderId="0" xfId="1" applyFont="1" applyAlignment="1">
      <alignment horizontal="left" vertical="center" indent="1"/>
    </xf>
    <xf numFmtId="0" fontId="22" fillId="0" borderId="28" xfId="1" applyFont="1" applyBorder="1" applyAlignment="1">
      <alignment horizontal="left" vertical="center" wrapText="1" indent="1"/>
    </xf>
    <xf numFmtId="0" fontId="9" fillId="0" borderId="20" xfId="1" applyFont="1" applyBorder="1" applyAlignment="1">
      <alignment horizontal="right" vertical="center" wrapText="1" indent="1"/>
    </xf>
    <xf numFmtId="0" fontId="9" fillId="0" borderId="5" xfId="1" applyFont="1" applyBorder="1" applyAlignment="1">
      <alignment horizontal="right" vertical="center" wrapText="1" indent="1"/>
    </xf>
    <xf numFmtId="0" fontId="3" fillId="0" borderId="5" xfId="1" applyFont="1" applyBorder="1" applyAlignment="1">
      <alignment horizontal="left" vertical="top" wrapText="1" indent="1"/>
    </xf>
    <xf numFmtId="0" fontId="4" fillId="0" borderId="4" xfId="1" applyFont="1" applyBorder="1" applyAlignment="1">
      <alignment horizontal="left" vertical="top" wrapText="1" indent="1"/>
    </xf>
    <xf numFmtId="0" fontId="3" fillId="0" borderId="3" xfId="1" quotePrefix="1" applyFont="1" applyBorder="1" applyAlignment="1">
      <alignment horizontal="left" vertical="top" wrapText="1" indent="1"/>
    </xf>
    <xf numFmtId="0" fontId="3" fillId="0" borderId="2" xfId="1" quotePrefix="1" applyFont="1" applyBorder="1" applyAlignment="1">
      <alignment horizontal="left" vertical="top" wrapText="1" indent="1"/>
    </xf>
    <xf numFmtId="167" fontId="10" fillId="0" borderId="17" xfId="1" applyNumberFormat="1" applyFont="1" applyBorder="1" applyAlignment="1">
      <alignment horizontal="right" vertical="center" wrapText="1" indent="1"/>
    </xf>
    <xf numFmtId="167" fontId="10" fillId="0" borderId="16" xfId="1" applyNumberFormat="1" applyFont="1" applyBorder="1" applyAlignment="1">
      <alignment horizontal="right" vertical="center" wrapText="1" indent="1"/>
    </xf>
    <xf numFmtId="171" fontId="8" fillId="0" borderId="11" xfId="1" applyNumberFormat="1" applyFont="1" applyBorder="1" applyAlignment="1">
      <alignment vertical="center" wrapText="1"/>
    </xf>
    <xf numFmtId="0" fontId="5" fillId="0" borderId="8" xfId="1" applyFont="1" applyBorder="1" applyAlignment="1">
      <alignment horizontal="left" vertical="center" wrapText="1"/>
    </xf>
    <xf numFmtId="0" fontId="5" fillId="0" borderId="7" xfId="1" applyFont="1" applyBorder="1" applyAlignment="1">
      <alignment horizontal="left" vertical="center"/>
    </xf>
    <xf numFmtId="0" fontId="5" fillId="0" borderId="6" xfId="1" applyFont="1" applyBorder="1" applyAlignment="1">
      <alignment horizontal="left" vertical="center"/>
    </xf>
    <xf numFmtId="0" fontId="11" fillId="2" borderId="9" xfId="1" applyFont="1" applyFill="1" applyBorder="1" applyAlignment="1">
      <alignment horizontal="center" vertical="center" wrapText="1"/>
    </xf>
    <xf numFmtId="0" fontId="11" fillId="2" borderId="9" xfId="1" applyFont="1" applyFill="1" applyBorder="1" applyAlignment="1">
      <alignment horizontal="center" vertical="center"/>
    </xf>
    <xf numFmtId="0" fontId="15" fillId="3" borderId="0" xfId="1" applyFont="1" applyFill="1" applyAlignment="1">
      <alignment horizontal="left" vertical="center" wrapText="1" indent="1"/>
    </xf>
    <xf numFmtId="0" fontId="11" fillId="5" borderId="15" xfId="1" applyFont="1" applyFill="1" applyBorder="1" applyAlignment="1">
      <alignment horizontal="left" vertical="center" indent="1"/>
    </xf>
    <xf numFmtId="0" fontId="11" fillId="5" borderId="14" xfId="1" applyFont="1" applyFill="1" applyBorder="1" applyAlignment="1">
      <alignment horizontal="left" vertical="center" indent="1"/>
    </xf>
    <xf numFmtId="0" fontId="24" fillId="5" borderId="15" xfId="1" applyFont="1" applyFill="1" applyBorder="1" applyAlignment="1">
      <alignment horizontal="left" vertical="center" indent="1"/>
    </xf>
    <xf numFmtId="0" fontId="24" fillId="5" borderId="14" xfId="1" applyFont="1" applyFill="1" applyBorder="1" applyAlignment="1">
      <alignment horizontal="left" vertical="center" indent="1"/>
    </xf>
    <xf numFmtId="0" fontId="11" fillId="5" borderId="25" xfId="1" applyFont="1" applyFill="1" applyBorder="1" applyAlignment="1">
      <alignment horizontal="left" vertical="center" wrapText="1" indent="1"/>
    </xf>
    <xf numFmtId="0" fontId="11" fillId="5" borderId="24" xfId="1" applyFont="1" applyFill="1" applyBorder="1" applyAlignment="1">
      <alignment horizontal="left" vertical="center" wrapText="1" indent="1"/>
    </xf>
    <xf numFmtId="0" fontId="11" fillId="5" borderId="23" xfId="1" applyFont="1" applyFill="1" applyBorder="1" applyAlignment="1">
      <alignment horizontal="left" vertical="center" wrapText="1" indent="1"/>
    </xf>
    <xf numFmtId="0" fontId="10" fillId="0" borderId="17" xfId="1" applyFont="1" applyBorder="1" applyAlignment="1">
      <alignment horizontal="right" vertical="center" wrapText="1" indent="1"/>
    </xf>
    <xf numFmtId="0" fontId="10" fillId="0" borderId="16" xfId="1" applyFont="1" applyBorder="1" applyAlignment="1">
      <alignment horizontal="right" vertical="center" wrapText="1" indent="1"/>
    </xf>
    <xf numFmtId="0" fontId="8" fillId="0" borderId="11" xfId="1" applyFont="1" applyBorder="1" applyAlignment="1">
      <alignment vertical="center" wrapText="1"/>
    </xf>
    <xf numFmtId="0" fontId="4" fillId="0" borderId="4" xfId="1" quotePrefix="1" applyFont="1" applyBorder="1" applyAlignment="1">
      <alignment horizontal="left" vertical="top" wrapText="1" indent="1"/>
    </xf>
    <xf numFmtId="168" fontId="9" fillId="5" borderId="27" xfId="1" applyNumberFormat="1" applyFont="1" applyFill="1" applyBorder="1" applyAlignment="1">
      <alignment horizontal="left" vertical="center" indent="1"/>
    </xf>
    <xf numFmtId="168" fontId="9" fillId="5" borderId="26" xfId="1" applyNumberFormat="1" applyFont="1" applyFill="1" applyBorder="1" applyAlignment="1">
      <alignment horizontal="left" vertical="center" indent="1"/>
    </xf>
    <xf numFmtId="168" fontId="9" fillId="5" borderId="16" xfId="1" applyNumberFormat="1" applyFont="1" applyFill="1" applyBorder="1" applyAlignment="1">
      <alignment horizontal="left" vertical="center" indent="1"/>
    </xf>
    <xf numFmtId="171" fontId="4" fillId="5" borderId="17" xfId="1" applyNumberFormat="1" applyFont="1" applyFill="1" applyBorder="1" applyAlignment="1">
      <alignment horizontal="center" vertical="center"/>
    </xf>
    <xf numFmtId="171" fontId="4" fillId="5" borderId="16" xfId="1" applyNumberFormat="1" applyFont="1" applyFill="1" applyBorder="1" applyAlignment="1">
      <alignment horizontal="center" vertical="center"/>
    </xf>
    <xf numFmtId="0" fontId="21" fillId="4" borderId="12" xfId="3" applyFill="1" applyBorder="1" applyAlignment="1" applyProtection="1">
      <alignment horizontal="left" vertical="center"/>
      <protection locked="0"/>
    </xf>
    <xf numFmtId="0" fontId="7" fillId="4" borderId="11" xfId="1" applyFont="1" applyFill="1" applyBorder="1" applyAlignment="1" applyProtection="1">
      <alignment horizontal="left" vertical="center"/>
      <protection locked="0"/>
    </xf>
    <xf numFmtId="0" fontId="7" fillId="4" borderId="10" xfId="1" applyFont="1" applyFill="1" applyBorder="1" applyAlignment="1" applyProtection="1">
      <alignment horizontal="left" vertical="center"/>
      <protection locked="0"/>
    </xf>
    <xf numFmtId="0" fontId="15" fillId="0" borderId="0" xfId="1" applyFont="1" applyAlignment="1">
      <alignment horizontal="left" vertical="center" wrapText="1"/>
    </xf>
    <xf numFmtId="0" fontId="7" fillId="4" borderId="29" xfId="1" applyFont="1" applyFill="1" applyBorder="1" applyAlignment="1" applyProtection="1">
      <alignment horizontal="left" vertical="center" wrapText="1"/>
      <protection locked="0"/>
    </xf>
    <xf numFmtId="0" fontId="7" fillId="4" borderId="11" xfId="1" applyFont="1" applyFill="1" applyBorder="1" applyAlignment="1" applyProtection="1">
      <alignment horizontal="left" vertical="center" wrapText="1"/>
      <protection locked="0"/>
    </xf>
    <xf numFmtId="0" fontId="7" fillId="4" borderId="10" xfId="1" applyFont="1" applyFill="1" applyBorder="1" applyAlignment="1" applyProtection="1">
      <alignment horizontal="left" vertical="center" wrapText="1"/>
      <protection locked="0"/>
    </xf>
    <xf numFmtId="0" fontId="16" fillId="0" borderId="30" xfId="1" applyFont="1" applyBorder="1" applyAlignment="1">
      <alignment horizontal="center" vertical="center" wrapText="1"/>
    </xf>
    <xf numFmtId="168" fontId="2" fillId="5" borderId="27" xfId="1" applyNumberFormat="1" applyFont="1" applyFill="1" applyBorder="1" applyAlignment="1">
      <alignment horizontal="left" vertical="center" indent="1"/>
    </xf>
    <xf numFmtId="168" fontId="2" fillId="5" borderId="26" xfId="1" applyNumberFormat="1" applyFont="1" applyFill="1" applyBorder="1" applyAlignment="1">
      <alignment horizontal="left" vertical="center" indent="1"/>
    </xf>
    <xf numFmtId="168" fontId="2" fillId="5" borderId="16" xfId="1" applyNumberFormat="1" applyFont="1" applyFill="1" applyBorder="1" applyAlignment="1">
      <alignment horizontal="left" vertical="center" indent="1"/>
    </xf>
    <xf numFmtId="0" fontId="2" fillId="0" borderId="0" xfId="1" applyFont="1" applyAlignment="1">
      <alignment horizontal="left" vertical="center"/>
    </xf>
    <xf numFmtId="0" fontId="2" fillId="0" borderId="0" xfId="1" applyAlignment="1">
      <alignment horizontal="left" vertical="center"/>
    </xf>
    <xf numFmtId="0" fontId="7" fillId="4" borderId="12" xfId="1" applyFont="1" applyFill="1" applyBorder="1" applyAlignment="1" applyProtection="1">
      <alignment horizontal="left" vertical="center" wrapText="1"/>
      <protection locked="0"/>
    </xf>
    <xf numFmtId="0" fontId="15" fillId="0" borderId="0" xfId="1" applyFont="1" applyAlignment="1">
      <alignment horizontal="left" vertical="center" wrapText="1" indent="1"/>
    </xf>
    <xf numFmtId="0" fontId="2" fillId="0" borderId="0" xfId="1" applyFont="1" applyAlignment="1">
      <alignment horizontal="left" vertical="top" wrapText="1" indent="1"/>
    </xf>
    <xf numFmtId="171" fontId="6" fillId="2" borderId="9" xfId="1" applyNumberFormat="1" applyFont="1" applyFill="1" applyBorder="1" applyAlignment="1">
      <alignment horizontal="center" vertical="center"/>
    </xf>
    <xf numFmtId="0" fontId="6" fillId="0" borderId="9" xfId="1" applyFont="1" applyBorder="1" applyAlignment="1">
      <alignment horizontal="left" vertical="center" indent="1"/>
    </xf>
    <xf numFmtId="167" fontId="10" fillId="3" borderId="0" xfId="1" applyNumberFormat="1" applyFont="1" applyFill="1" applyAlignment="1">
      <alignment horizontal="right" vertical="center" wrapText="1" indent="1"/>
    </xf>
    <xf numFmtId="0" fontId="12" fillId="3" borderId="9" xfId="1" applyFont="1" applyFill="1" applyBorder="1" applyAlignment="1">
      <alignment horizontal="left" vertical="center" wrapText="1"/>
    </xf>
    <xf numFmtId="0" fontId="12" fillId="3" borderId="9" xfId="1" applyFont="1" applyFill="1" applyBorder="1" applyAlignment="1">
      <alignment horizontal="left" vertical="center"/>
    </xf>
    <xf numFmtId="0" fontId="20" fillId="0" borderId="38"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1" xfId="1" applyFont="1" applyBorder="1" applyAlignment="1">
      <alignment horizontal="center" vertical="center" wrapText="1"/>
    </xf>
    <xf numFmtId="0" fontId="17" fillId="7" borderId="5" xfId="1" applyFont="1" applyFill="1" applyBorder="1" applyAlignment="1">
      <alignment horizontal="center" vertical="center" wrapText="1"/>
    </xf>
    <xf numFmtId="0" fontId="17" fillId="7" borderId="4" xfId="1" applyFont="1" applyFill="1" applyBorder="1" applyAlignment="1">
      <alignment horizontal="center" vertical="center" wrapText="1"/>
    </xf>
    <xf numFmtId="0" fontId="17" fillId="7" borderId="1" xfId="1" applyFont="1" applyFill="1" applyBorder="1" applyAlignment="1">
      <alignment horizontal="center" vertical="center" wrapText="1"/>
    </xf>
    <xf numFmtId="0" fontId="18" fillId="0" borderId="12" xfId="1" quotePrefix="1" applyFont="1" applyBorder="1" applyAlignment="1">
      <alignment horizontal="left" vertical="top" wrapText="1" indent="1"/>
    </xf>
    <xf numFmtId="0" fontId="18" fillId="0" borderId="11" xfId="1" quotePrefix="1" applyFont="1" applyBorder="1" applyAlignment="1">
      <alignment horizontal="left" vertical="top" wrapText="1" indent="1"/>
    </xf>
    <xf numFmtId="0" fontId="18" fillId="0" borderId="31" xfId="1" quotePrefix="1" applyFont="1" applyBorder="1" applyAlignment="1">
      <alignment horizontal="left" vertical="top" wrapText="1"/>
    </xf>
    <xf numFmtId="0" fontId="18" fillId="0" borderId="11" xfId="1" quotePrefix="1" applyFont="1" applyBorder="1" applyAlignment="1">
      <alignment horizontal="left" vertical="top" wrapText="1"/>
    </xf>
    <xf numFmtId="0" fontId="18" fillId="0" borderId="10" xfId="1" quotePrefix="1" applyFont="1" applyBorder="1" applyAlignment="1">
      <alignment horizontal="left" vertical="top" wrapText="1"/>
    </xf>
  </cellXfs>
  <cellStyles count="4">
    <cellStyle name="Lien hypertexte" xfId="3" builtinId="8"/>
    <cellStyle name="Monétaire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66675</xdr:colOff>
      <xdr:row>2</xdr:row>
      <xdr:rowOff>0</xdr:rowOff>
    </xdr:to>
    <xdr:pic>
      <xdr:nvPicPr>
        <xdr:cNvPr id="2" name="Picture 2">
          <a:extLst>
            <a:ext uri="{FF2B5EF4-FFF2-40B4-BE49-F238E27FC236}">
              <a16:creationId xmlns:a16="http://schemas.microsoft.com/office/drawing/2014/main" xmlns="" id="{D8016E88-CC94-4CE2-98F0-48ADED309B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3850"/>
          <a:ext cx="413861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200025</xdr:colOff>
      <xdr:row>0</xdr:row>
      <xdr:rowOff>95250</xdr:rowOff>
    </xdr:from>
    <xdr:ext cx="838200" cy="1053653"/>
    <xdr:pic>
      <xdr:nvPicPr>
        <xdr:cNvPr id="3" name="Grafik 4">
          <a:extLst>
            <a:ext uri="{FF2B5EF4-FFF2-40B4-BE49-F238E27FC236}">
              <a16:creationId xmlns:a16="http://schemas.microsoft.com/office/drawing/2014/main" xmlns="" id="{B235E646-91AF-4070-9070-57ACB32DCE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95250"/>
          <a:ext cx="838200" cy="105365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514349</xdr:colOff>
      <xdr:row>41</xdr:row>
      <xdr:rowOff>172558</xdr:rowOff>
    </xdr:from>
    <xdr:ext cx="1104900" cy="1281146"/>
    <xdr:pic>
      <xdr:nvPicPr>
        <xdr:cNvPr id="2" name="Grafik 1">
          <a:extLst>
            <a:ext uri="{FF2B5EF4-FFF2-40B4-BE49-F238E27FC236}">
              <a16:creationId xmlns:a16="http://schemas.microsoft.com/office/drawing/2014/main" xmlns="" id="{E098B0E3-6E05-4B0B-BE9F-D4185918B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49" y="6801958"/>
          <a:ext cx="1104900" cy="1281146"/>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RowColHeaders="0" tabSelected="1" showRuler="0" zoomScaleNormal="100" workbookViewId="0">
      <selection activeCell="A8" sqref="A8:F8"/>
    </sheetView>
  </sheetViews>
  <sheetFormatPr baseColWidth="10" defaultColWidth="11.42578125" defaultRowHeight="25.15" customHeight="1" x14ac:dyDescent="0.25"/>
  <cols>
    <col min="1" max="1" width="20.7109375" style="1" customWidth="1"/>
    <col min="2" max="2" width="17.42578125" style="1" customWidth="1"/>
    <col min="3" max="3" width="8.28515625" style="1" customWidth="1"/>
    <col min="4" max="4" width="25.7109375" style="1" customWidth="1"/>
    <col min="5" max="5" width="25.7109375" style="2" customWidth="1"/>
    <col min="6" max="7" width="30.7109375" style="1" customWidth="1"/>
    <col min="8" max="16384" width="11.42578125" style="1"/>
  </cols>
  <sheetData>
    <row r="1" spans="1:7" ht="95.25" customHeight="1" x14ac:dyDescent="0.25">
      <c r="A1" s="33"/>
      <c r="B1" s="131" t="s">
        <v>9</v>
      </c>
      <c r="C1" s="131"/>
      <c r="D1" s="131"/>
      <c r="E1" s="131"/>
      <c r="F1" s="131"/>
    </row>
    <row r="2" spans="1:7" ht="25.15" customHeight="1" x14ac:dyDescent="0.25">
      <c r="A2" s="90" t="s">
        <v>10</v>
      </c>
      <c r="B2" s="137"/>
      <c r="C2" s="129"/>
      <c r="D2" s="129"/>
      <c r="E2" s="129"/>
      <c r="F2" s="130"/>
    </row>
    <row r="3" spans="1:7" ht="5.0999999999999996" customHeight="1" x14ac:dyDescent="0.25">
      <c r="A3" s="32"/>
      <c r="B3" s="31"/>
      <c r="C3" s="31"/>
      <c r="D3" s="136"/>
      <c r="E3" s="136"/>
      <c r="F3" s="136"/>
      <c r="G3" s="2"/>
    </row>
    <row r="4" spans="1:7" ht="41.25" customHeight="1" x14ac:dyDescent="0.25">
      <c r="A4" s="127" t="s">
        <v>11</v>
      </c>
      <c r="B4" s="127"/>
      <c r="C4" s="127"/>
      <c r="D4" s="128"/>
      <c r="E4" s="129"/>
      <c r="F4" s="130"/>
    </row>
    <row r="5" spans="1:7" ht="15" customHeight="1" x14ac:dyDescent="0.25">
      <c r="A5" s="30" t="s">
        <v>12</v>
      </c>
      <c r="B5" s="124"/>
      <c r="C5" s="125"/>
      <c r="D5" s="126"/>
      <c r="E5" s="30" t="s">
        <v>13</v>
      </c>
      <c r="F5" s="29"/>
    </row>
    <row r="6" spans="1:7" ht="15" customHeight="1" x14ac:dyDescent="0.25">
      <c r="A6" s="138" t="s">
        <v>14</v>
      </c>
      <c r="B6" s="138"/>
      <c r="C6" s="135" t="s">
        <v>55</v>
      </c>
      <c r="D6" s="136"/>
      <c r="E6" s="136"/>
      <c r="F6" s="136"/>
    </row>
    <row r="7" spans="1:7" ht="15" customHeight="1" x14ac:dyDescent="0.25">
      <c r="A7" s="138" t="s">
        <v>15</v>
      </c>
      <c r="B7" s="138"/>
      <c r="C7" s="135" t="s">
        <v>16</v>
      </c>
      <c r="D7" s="136"/>
      <c r="E7" s="136"/>
      <c r="F7" s="136"/>
    </row>
    <row r="8" spans="1:7" ht="30" customHeight="1" x14ac:dyDescent="0.25">
      <c r="A8" s="139" t="s">
        <v>17</v>
      </c>
      <c r="B8" s="139"/>
      <c r="C8" s="139"/>
      <c r="D8" s="139"/>
      <c r="E8" s="139"/>
      <c r="F8" s="139"/>
    </row>
    <row r="9" spans="1:7" ht="15" customHeight="1" x14ac:dyDescent="0.25">
      <c r="A9" s="28"/>
      <c r="B9" s="26"/>
      <c r="C9" s="27"/>
    </row>
    <row r="10" spans="1:7" ht="33" customHeight="1" x14ac:dyDescent="0.25">
      <c r="A10" s="91" t="s">
        <v>18</v>
      </c>
      <c r="B10" s="26"/>
      <c r="C10" s="24"/>
      <c r="D10" s="92" t="s">
        <v>19</v>
      </c>
      <c r="E10" s="25" t="s">
        <v>20</v>
      </c>
      <c r="F10" s="24"/>
      <c r="G10" s="23"/>
    </row>
    <row r="11" spans="1:7" ht="5.0999999999999996" customHeight="1" x14ac:dyDescent="0.25">
      <c r="A11" s="22"/>
      <c r="B11" s="22"/>
      <c r="C11" s="22"/>
      <c r="D11" s="21"/>
    </row>
    <row r="12" spans="1:7" ht="57" customHeight="1" x14ac:dyDescent="0.25">
      <c r="A12" s="112" t="s">
        <v>21</v>
      </c>
      <c r="B12" s="113"/>
      <c r="C12" s="114"/>
      <c r="D12" s="17" t="s">
        <v>22</v>
      </c>
      <c r="E12" s="17" t="s">
        <v>23</v>
      </c>
      <c r="F12" s="16" t="s">
        <v>24</v>
      </c>
      <c r="G12" s="15"/>
    </row>
    <row r="13" spans="1:7" ht="25.15" customHeight="1" x14ac:dyDescent="0.25">
      <c r="A13" s="20">
        <v>4.91</v>
      </c>
      <c r="B13" s="99" t="s">
        <v>25</v>
      </c>
      <c r="C13" s="100"/>
      <c r="D13" s="82">
        <v>0</v>
      </c>
      <c r="E13" s="82">
        <v>0</v>
      </c>
      <c r="F13" s="83">
        <f>D13+E13</f>
        <v>0</v>
      </c>
      <c r="G13" s="7"/>
    </row>
    <row r="14" spans="1:7" ht="27" customHeight="1" x14ac:dyDescent="0.25">
      <c r="A14" s="119" t="s">
        <v>26</v>
      </c>
      <c r="B14" s="120"/>
      <c r="C14" s="121"/>
      <c r="D14" s="122" t="s">
        <v>27</v>
      </c>
      <c r="E14" s="123"/>
      <c r="F14" s="19"/>
      <c r="G14" s="7"/>
    </row>
    <row r="15" spans="1:7" ht="25.15" customHeight="1" x14ac:dyDescent="0.25">
      <c r="A15" s="20">
        <v>4.1100000000000003</v>
      </c>
      <c r="B15" s="99" t="s">
        <v>28</v>
      </c>
      <c r="C15" s="100"/>
      <c r="D15" s="82">
        <v>0</v>
      </c>
      <c r="E15" s="82">
        <v>0</v>
      </c>
      <c r="F15" s="83">
        <f>D15+E15</f>
        <v>0</v>
      </c>
      <c r="G15" s="7"/>
    </row>
    <row r="16" spans="1:7" ht="25.15" customHeight="1" x14ac:dyDescent="0.25">
      <c r="A16" s="20">
        <v>4.12</v>
      </c>
      <c r="B16" s="99" t="s">
        <v>29</v>
      </c>
      <c r="C16" s="100"/>
      <c r="D16" s="82">
        <v>0</v>
      </c>
      <c r="E16" s="82">
        <v>0</v>
      </c>
      <c r="F16" s="83">
        <f>D16+E16</f>
        <v>0</v>
      </c>
      <c r="G16" s="7"/>
    </row>
    <row r="17" spans="1:7" ht="25.15" customHeight="1" x14ac:dyDescent="0.25">
      <c r="A17" s="20">
        <v>4.13</v>
      </c>
      <c r="B17" s="99" t="s">
        <v>30</v>
      </c>
      <c r="C17" s="100"/>
      <c r="D17" s="82">
        <v>0</v>
      </c>
      <c r="E17" s="82">
        <v>0</v>
      </c>
      <c r="F17" s="83">
        <f>D17+E17</f>
        <v>0</v>
      </c>
      <c r="G17" s="7"/>
    </row>
    <row r="18" spans="1:7" ht="25.15" customHeight="1" x14ac:dyDescent="0.25">
      <c r="A18" s="20">
        <v>4.1399999999999997</v>
      </c>
      <c r="B18" s="99" t="s">
        <v>31</v>
      </c>
      <c r="C18" s="100"/>
      <c r="D18" s="82">
        <v>0</v>
      </c>
      <c r="E18" s="82">
        <v>0</v>
      </c>
      <c r="F18" s="83">
        <f>D18+E18</f>
        <v>0</v>
      </c>
      <c r="G18" s="7"/>
    </row>
    <row r="19" spans="1:7" ht="25.15" customHeight="1" x14ac:dyDescent="0.25">
      <c r="A19" s="20">
        <v>4.21</v>
      </c>
      <c r="B19" s="99" t="s">
        <v>32</v>
      </c>
      <c r="C19" s="100"/>
      <c r="D19" s="82">
        <v>0</v>
      </c>
      <c r="E19" s="82">
        <v>0</v>
      </c>
      <c r="F19" s="83">
        <f>IF((D19+E19)&gt;30000,((D19+E19)-30000),0)</f>
        <v>0</v>
      </c>
      <c r="G19" s="7"/>
    </row>
    <row r="20" spans="1:7" ht="25.15" customHeight="1" x14ac:dyDescent="0.25">
      <c r="A20" s="20">
        <v>4.3099999999999996</v>
      </c>
      <c r="B20" s="99" t="s">
        <v>33</v>
      </c>
      <c r="C20" s="100"/>
      <c r="D20" s="82">
        <v>0</v>
      </c>
      <c r="E20" s="82">
        <v>0</v>
      </c>
      <c r="F20" s="83">
        <f>IF((D20+E20)&gt;15000,((D20+E20)-15000),0)</f>
        <v>0</v>
      </c>
      <c r="G20" s="7"/>
    </row>
    <row r="21" spans="1:7" ht="27" customHeight="1" x14ac:dyDescent="0.25">
      <c r="A21" s="132" t="s">
        <v>34</v>
      </c>
      <c r="B21" s="133"/>
      <c r="C21" s="134"/>
      <c r="D21" s="122" t="s">
        <v>35</v>
      </c>
      <c r="E21" s="123"/>
      <c r="F21" s="19"/>
      <c r="G21" s="7"/>
    </row>
    <row r="22" spans="1:7" ht="25.15" customHeight="1" x14ac:dyDescent="0.25">
      <c r="A22" s="18">
        <v>7.91</v>
      </c>
      <c r="B22" s="99" t="s">
        <v>36</v>
      </c>
      <c r="C22" s="100"/>
      <c r="D22" s="82">
        <v>0</v>
      </c>
      <c r="E22" s="82">
        <v>0</v>
      </c>
      <c r="F22" s="83">
        <f>(D22+E22)*5%</f>
        <v>0</v>
      </c>
      <c r="G22" s="7"/>
    </row>
    <row r="23" spans="1:7" ht="25.15" customHeight="1" x14ac:dyDescent="0.25">
      <c r="A23" s="117"/>
      <c r="B23" s="117"/>
      <c r="C23" s="117"/>
      <c r="D23" s="117"/>
      <c r="E23" s="117"/>
      <c r="F23" s="117"/>
      <c r="G23" s="12"/>
    </row>
    <row r="24" spans="1:7" ht="57" customHeight="1" x14ac:dyDescent="0.25">
      <c r="A24" s="112" t="s">
        <v>37</v>
      </c>
      <c r="B24" s="113"/>
      <c r="C24" s="114"/>
      <c r="D24" s="17" t="s">
        <v>22</v>
      </c>
      <c r="E24" s="17" t="s">
        <v>23</v>
      </c>
      <c r="F24" s="16" t="s">
        <v>24</v>
      </c>
      <c r="G24" s="15"/>
    </row>
    <row r="25" spans="1:7" ht="35.1" customHeight="1" x14ac:dyDescent="0.25">
      <c r="A25" s="93" t="s">
        <v>38</v>
      </c>
      <c r="B25" s="115" t="s">
        <v>39</v>
      </c>
      <c r="C25" s="116"/>
      <c r="D25" s="82">
        <v>0</v>
      </c>
      <c r="E25" s="82">
        <v>0</v>
      </c>
      <c r="F25" s="84">
        <f>(D25+E25)*0.8</f>
        <v>0</v>
      </c>
      <c r="G25" s="14"/>
    </row>
    <row r="26" spans="1:7" ht="35.1" customHeight="1" x14ac:dyDescent="0.25">
      <c r="A26" s="94" t="s">
        <v>40</v>
      </c>
      <c r="B26" s="99" t="s">
        <v>36</v>
      </c>
      <c r="C26" s="100"/>
      <c r="D26" s="85">
        <v>0</v>
      </c>
      <c r="E26" s="85">
        <v>0</v>
      </c>
      <c r="F26" s="86">
        <f>(D26+E26)*5%</f>
        <v>0</v>
      </c>
      <c r="G26" s="7"/>
    </row>
    <row r="27" spans="1:7" ht="25.15" customHeight="1" x14ac:dyDescent="0.25">
      <c r="A27" s="101"/>
      <c r="B27" s="101"/>
      <c r="C27" s="101"/>
      <c r="D27" s="101"/>
      <c r="E27" s="101"/>
      <c r="F27" s="101"/>
      <c r="G27" s="12"/>
    </row>
    <row r="28" spans="1:7" ht="25.15" customHeight="1" x14ac:dyDescent="0.25">
      <c r="A28" s="110" t="s">
        <v>41</v>
      </c>
      <c r="B28" s="111"/>
      <c r="C28" s="111"/>
      <c r="D28" s="111"/>
      <c r="E28" s="111"/>
      <c r="F28" s="87">
        <f>IF(C10&gt;=2,(C10-1)*-11500,0)</f>
        <v>0</v>
      </c>
      <c r="G28" s="12"/>
    </row>
    <row r="29" spans="1:7" ht="25.15" customHeight="1" x14ac:dyDescent="0.25">
      <c r="A29" s="13"/>
      <c r="B29" s="13"/>
      <c r="C29" s="13"/>
      <c r="D29" s="13"/>
      <c r="E29" s="13"/>
      <c r="F29" s="13"/>
      <c r="G29" s="12"/>
    </row>
    <row r="30" spans="1:7" ht="25.15" customHeight="1" x14ac:dyDescent="0.25">
      <c r="A30" s="108" t="s">
        <v>42</v>
      </c>
      <c r="B30" s="109"/>
      <c r="C30" s="109"/>
      <c r="D30" s="109"/>
      <c r="E30" s="109"/>
      <c r="F30" s="88">
        <f>SUM(F13:F22,F25:F26,F28)</f>
        <v>0</v>
      </c>
      <c r="G30" s="11"/>
    </row>
    <row r="31" spans="1:7" ht="38.25" customHeight="1" x14ac:dyDescent="0.25">
      <c r="A31" s="107" t="s">
        <v>43</v>
      </c>
      <c r="B31" s="107"/>
      <c r="C31" s="107"/>
      <c r="D31" s="137" t="s">
        <v>0</v>
      </c>
      <c r="E31" s="129"/>
      <c r="F31" s="130"/>
    </row>
    <row r="32" spans="1:7" ht="25.15" customHeight="1" x14ac:dyDescent="0.25">
      <c r="A32" s="143" t="s">
        <v>44</v>
      </c>
      <c r="B32" s="144"/>
      <c r="C32" s="144"/>
      <c r="D32" s="105" t="s">
        <v>45</v>
      </c>
      <c r="E32" s="106"/>
      <c r="F32" s="105" t="s">
        <v>46</v>
      </c>
    </row>
    <row r="33" spans="1:7" ht="25.15" customHeight="1" x14ac:dyDescent="0.25">
      <c r="A33" s="144"/>
      <c r="B33" s="144"/>
      <c r="C33" s="144"/>
      <c r="D33" s="106"/>
      <c r="E33" s="106"/>
      <c r="F33" s="106"/>
    </row>
    <row r="34" spans="1:7" ht="5.0999999999999996" customHeight="1" x14ac:dyDescent="0.25">
      <c r="A34" s="10"/>
      <c r="B34" s="142"/>
      <c r="C34" s="142"/>
      <c r="D34" s="9"/>
      <c r="E34" s="9"/>
      <c r="F34" s="8"/>
      <c r="G34" s="7"/>
    </row>
    <row r="35" spans="1:7" ht="25.15" customHeight="1" x14ac:dyDescent="0.25">
      <c r="A35" s="141" t="s">
        <v>47</v>
      </c>
      <c r="B35" s="141"/>
      <c r="C35" s="141"/>
      <c r="D35" s="140" t="str">
        <f>IF(F30=0,"xx",VLOOKUP($F$30,'TARIFS 2017'!A3:I40,6,4))</f>
        <v>xx</v>
      </c>
      <c r="E35" s="140"/>
      <c r="F35" s="89" t="str">
        <f>IF(F30=0,"xx",VLOOKUP($F$30,'TARIFS 2017'!A3:I40,9,4))</f>
        <v>xx</v>
      </c>
    </row>
    <row r="36" spans="1:7" ht="25.15" customHeight="1" x14ac:dyDescent="0.25">
      <c r="A36" s="102" t="s">
        <v>48</v>
      </c>
      <c r="B36" s="103"/>
      <c r="C36" s="103"/>
      <c r="D36" s="103"/>
      <c r="E36" s="103"/>
      <c r="F36" s="104"/>
    </row>
    <row r="37" spans="1:7" ht="56.25" customHeight="1" x14ac:dyDescent="0.25">
      <c r="A37" s="95" t="s">
        <v>49</v>
      </c>
      <c r="B37" s="96"/>
      <c r="C37" s="96"/>
      <c r="D37" s="118" t="s">
        <v>50</v>
      </c>
      <c r="E37" s="118"/>
      <c r="F37" s="6" t="s">
        <v>51</v>
      </c>
    </row>
    <row r="38" spans="1:7" ht="12" customHeight="1" x14ac:dyDescent="0.25">
      <c r="A38" s="5"/>
      <c r="B38" s="5"/>
      <c r="C38" s="5"/>
      <c r="D38" s="4"/>
      <c r="E38" s="4"/>
      <c r="F38" s="4"/>
    </row>
    <row r="39" spans="1:7" ht="36" customHeight="1" x14ac:dyDescent="0.25">
      <c r="A39" s="95" t="s">
        <v>52</v>
      </c>
      <c r="B39" s="96"/>
      <c r="C39" s="96"/>
      <c r="D39" s="97" t="s">
        <v>53</v>
      </c>
      <c r="E39" s="98"/>
      <c r="F39" s="3" t="s">
        <v>54</v>
      </c>
    </row>
  </sheetData>
  <mergeCells count="44">
    <mergeCell ref="A37:C37"/>
    <mergeCell ref="D35:E35"/>
    <mergeCell ref="A35:C35"/>
    <mergeCell ref="B34:C34"/>
    <mergeCell ref="D31:F31"/>
    <mergeCell ref="A32:C33"/>
    <mergeCell ref="B1:F1"/>
    <mergeCell ref="A21:C21"/>
    <mergeCell ref="C7:F7"/>
    <mergeCell ref="B2:F2"/>
    <mergeCell ref="B19:C19"/>
    <mergeCell ref="C6:F6"/>
    <mergeCell ref="A6:B6"/>
    <mergeCell ref="B13:C13"/>
    <mergeCell ref="B15:C15"/>
    <mergeCell ref="B16:C16"/>
    <mergeCell ref="D21:E21"/>
    <mergeCell ref="D3:F3"/>
    <mergeCell ref="A7:B7"/>
    <mergeCell ref="B17:C17"/>
    <mergeCell ref="B18:C18"/>
    <mergeCell ref="A8:F8"/>
    <mergeCell ref="A14:C14"/>
    <mergeCell ref="D14:E14"/>
    <mergeCell ref="A12:C12"/>
    <mergeCell ref="B5:D5"/>
    <mergeCell ref="A4:C4"/>
    <mergeCell ref="D4:F4"/>
    <mergeCell ref="A39:C39"/>
    <mergeCell ref="D39:E39"/>
    <mergeCell ref="B20:C20"/>
    <mergeCell ref="B26:C26"/>
    <mergeCell ref="A27:F27"/>
    <mergeCell ref="A36:F36"/>
    <mergeCell ref="D32:E33"/>
    <mergeCell ref="F32:F33"/>
    <mergeCell ref="A31:C31"/>
    <mergeCell ref="A30:E30"/>
    <mergeCell ref="A28:E28"/>
    <mergeCell ref="A24:C24"/>
    <mergeCell ref="B25:C25"/>
    <mergeCell ref="A23:F23"/>
    <mergeCell ref="B22:C22"/>
    <mergeCell ref="D37:E37"/>
  </mergeCells>
  <printOptions horizontalCentered="1" verticalCentered="1"/>
  <pageMargins left="0.39370078740157483" right="0.39370078740157483" top="0.39370078740157483" bottom="0.39370078740157483" header="0.27559055118110237" footer="0.27559055118110237"/>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election activeCell="M5" sqref="M5"/>
    </sheetView>
  </sheetViews>
  <sheetFormatPr baseColWidth="10" defaultColWidth="11.42578125" defaultRowHeight="15" x14ac:dyDescent="0.25"/>
  <cols>
    <col min="1" max="1" width="11.7109375" style="35" customWidth="1"/>
    <col min="2" max="2" width="5.7109375" style="35" customWidth="1"/>
    <col min="3" max="3" width="14.28515625" style="35" customWidth="1"/>
    <col min="4" max="4" width="3.7109375" style="34" customWidth="1"/>
    <col min="5" max="5" width="18.7109375" style="35" hidden="1" customWidth="1"/>
    <col min="6" max="6" width="30.7109375" style="34" customWidth="1"/>
    <col min="7" max="7" width="3.7109375" style="34" customWidth="1"/>
    <col min="8" max="8" width="18.7109375" style="34" hidden="1" customWidth="1"/>
    <col min="9" max="9" width="30.7109375" style="35" customWidth="1"/>
    <col min="10" max="10" width="4.28515625" style="34" customWidth="1"/>
    <col min="11" max="11" width="24" style="34" customWidth="1"/>
    <col min="12" max="16384" width="11.42578125" style="34"/>
  </cols>
  <sheetData>
    <row r="1" spans="1:11" ht="30" customHeight="1" x14ac:dyDescent="0.25">
      <c r="A1" s="145" t="s">
        <v>6</v>
      </c>
      <c r="B1" s="146"/>
      <c r="C1" s="147"/>
      <c r="D1" s="77"/>
      <c r="E1" s="80"/>
      <c r="F1" s="79" t="s">
        <v>7</v>
      </c>
      <c r="G1" s="77"/>
      <c r="I1" s="79" t="s">
        <v>7</v>
      </c>
      <c r="J1" s="78">
        <v>6.9</v>
      </c>
    </row>
    <row r="2" spans="1:11" ht="33.75" x14ac:dyDescent="0.25">
      <c r="A2" s="148" t="s">
        <v>5</v>
      </c>
      <c r="B2" s="149"/>
      <c r="C2" s="150"/>
      <c r="D2" s="77"/>
      <c r="E2" s="76"/>
      <c r="F2" s="75" t="s">
        <v>4</v>
      </c>
      <c r="G2" s="77"/>
      <c r="H2" s="76"/>
      <c r="I2" s="75" t="s">
        <v>3</v>
      </c>
      <c r="K2" s="75" t="s">
        <v>8</v>
      </c>
    </row>
    <row r="3" spans="1:11" x14ac:dyDescent="0.25">
      <c r="A3" s="74">
        <v>-10000</v>
      </c>
      <c r="B3" s="73" t="s">
        <v>2</v>
      </c>
      <c r="C3" s="72">
        <v>40000</v>
      </c>
      <c r="D3" s="43"/>
      <c r="E3" s="71"/>
      <c r="F3" s="69">
        <v>68.45</v>
      </c>
      <c r="G3" s="43"/>
      <c r="H3" s="70"/>
      <c r="I3" s="69">
        <v>5.7</v>
      </c>
      <c r="J3" s="40"/>
      <c r="K3" s="81">
        <f>100*F3/104.05</f>
        <v>65.785679961556951</v>
      </c>
    </row>
    <row r="4" spans="1:11" x14ac:dyDescent="0.25">
      <c r="A4" s="59">
        <v>40001</v>
      </c>
      <c r="B4" s="58" t="s">
        <v>2</v>
      </c>
      <c r="C4" s="57">
        <v>42000</v>
      </c>
      <c r="D4" s="43"/>
      <c r="E4" s="56"/>
      <c r="F4" s="54">
        <v>65.45</v>
      </c>
      <c r="G4" s="43"/>
      <c r="H4" s="55"/>
      <c r="I4" s="54">
        <v>5.45</v>
      </c>
      <c r="J4" s="40"/>
      <c r="K4" s="81">
        <f>100*F4/104.05</f>
        <v>62.902450744834219</v>
      </c>
    </row>
    <row r="5" spans="1:11" x14ac:dyDescent="0.25">
      <c r="A5" s="53">
        <v>42001</v>
      </c>
      <c r="B5" s="52" t="s">
        <v>2</v>
      </c>
      <c r="C5" s="51">
        <v>44000</v>
      </c>
      <c r="D5" s="43"/>
      <c r="E5" s="50"/>
      <c r="F5" s="48">
        <v>62.4</v>
      </c>
      <c r="G5" s="43"/>
      <c r="H5" s="49"/>
      <c r="I5" s="48">
        <v>5.2</v>
      </c>
      <c r="J5" s="40"/>
      <c r="K5" s="81">
        <f t="shared" ref="K5:K40" si="0">100*F5/104.05</f>
        <v>59.971167707832777</v>
      </c>
    </row>
    <row r="6" spans="1:11" x14ac:dyDescent="0.25">
      <c r="A6" s="59">
        <v>44001</v>
      </c>
      <c r="B6" s="58" t="s">
        <v>2</v>
      </c>
      <c r="C6" s="57">
        <v>46000</v>
      </c>
      <c r="D6" s="43"/>
      <c r="E6" s="56"/>
      <c r="F6" s="54">
        <v>59.4</v>
      </c>
      <c r="G6" s="43"/>
      <c r="H6" s="55"/>
      <c r="I6" s="54">
        <v>4.95</v>
      </c>
      <c r="J6" s="40"/>
      <c r="K6" s="81">
        <f t="shared" si="0"/>
        <v>57.087938491110044</v>
      </c>
    </row>
    <row r="7" spans="1:11" x14ac:dyDescent="0.25">
      <c r="A7" s="53">
        <v>46001</v>
      </c>
      <c r="B7" s="52" t="s">
        <v>2</v>
      </c>
      <c r="C7" s="51">
        <v>48000</v>
      </c>
      <c r="D7" s="43"/>
      <c r="E7" s="50"/>
      <c r="F7" s="48">
        <v>56.4</v>
      </c>
      <c r="G7" s="43"/>
      <c r="H7" s="49"/>
      <c r="I7" s="48">
        <v>4.7</v>
      </c>
      <c r="J7" s="40"/>
      <c r="K7" s="81">
        <f t="shared" si="0"/>
        <v>54.204709274387312</v>
      </c>
    </row>
    <row r="8" spans="1:11" x14ac:dyDescent="0.25">
      <c r="A8" s="59">
        <v>48001</v>
      </c>
      <c r="B8" s="58" t="s">
        <v>2</v>
      </c>
      <c r="C8" s="57">
        <v>50000</v>
      </c>
      <c r="D8" s="43"/>
      <c r="E8" s="56"/>
      <c r="F8" s="54">
        <v>54</v>
      </c>
      <c r="G8" s="43"/>
      <c r="H8" s="55"/>
      <c r="I8" s="54">
        <v>4.5</v>
      </c>
      <c r="J8" s="40"/>
      <c r="K8" s="81">
        <f t="shared" si="0"/>
        <v>51.898125901009131</v>
      </c>
    </row>
    <row r="9" spans="1:11" s="60" customFormat="1" x14ac:dyDescent="0.25">
      <c r="A9" s="68">
        <v>50001</v>
      </c>
      <c r="B9" s="67" t="s">
        <v>2</v>
      </c>
      <c r="C9" s="66">
        <v>52000</v>
      </c>
      <c r="D9" s="64"/>
      <c r="E9" s="65"/>
      <c r="F9" s="62">
        <v>51.6</v>
      </c>
      <c r="G9" s="64"/>
      <c r="H9" s="63"/>
      <c r="I9" s="62">
        <v>4.3</v>
      </c>
      <c r="J9" s="61"/>
      <c r="K9" s="81">
        <f t="shared" si="0"/>
        <v>49.591542527630949</v>
      </c>
    </row>
    <row r="10" spans="1:11" x14ac:dyDescent="0.25">
      <c r="A10" s="59">
        <v>52001</v>
      </c>
      <c r="B10" s="58" t="s">
        <v>2</v>
      </c>
      <c r="C10" s="57">
        <v>54000</v>
      </c>
      <c r="D10" s="43"/>
      <c r="E10" s="56"/>
      <c r="F10" s="54">
        <v>49.2</v>
      </c>
      <c r="G10" s="43"/>
      <c r="H10" s="55"/>
      <c r="I10" s="54">
        <v>4.0999999999999996</v>
      </c>
      <c r="J10" s="40"/>
      <c r="K10" s="81">
        <f t="shared" si="0"/>
        <v>47.284959154252768</v>
      </c>
    </row>
    <row r="11" spans="1:11" x14ac:dyDescent="0.25">
      <c r="A11" s="53">
        <v>54001</v>
      </c>
      <c r="B11" s="52" t="s">
        <v>2</v>
      </c>
      <c r="C11" s="51">
        <v>56000</v>
      </c>
      <c r="D11" s="43"/>
      <c r="E11" s="50"/>
      <c r="F11" s="48">
        <v>46.8</v>
      </c>
      <c r="G11" s="43"/>
      <c r="H11" s="49"/>
      <c r="I11" s="48">
        <v>3.9</v>
      </c>
      <c r="J11" s="40"/>
      <c r="K11" s="81">
        <f t="shared" si="0"/>
        <v>44.978375780874579</v>
      </c>
    </row>
    <row r="12" spans="1:11" x14ac:dyDescent="0.25">
      <c r="A12" s="59">
        <v>56001</v>
      </c>
      <c r="B12" s="58" t="s">
        <v>2</v>
      </c>
      <c r="C12" s="57">
        <v>58000</v>
      </c>
      <c r="D12" s="43"/>
      <c r="E12" s="56"/>
      <c r="F12" s="54">
        <v>44.4</v>
      </c>
      <c r="G12" s="43"/>
      <c r="H12" s="55"/>
      <c r="I12" s="54">
        <v>3.7</v>
      </c>
      <c r="J12" s="40"/>
      <c r="K12" s="81">
        <f t="shared" si="0"/>
        <v>42.671792407496397</v>
      </c>
    </row>
    <row r="13" spans="1:11" x14ac:dyDescent="0.25">
      <c r="A13" s="53">
        <v>58001</v>
      </c>
      <c r="B13" s="52" t="s">
        <v>2</v>
      </c>
      <c r="C13" s="51">
        <v>60000</v>
      </c>
      <c r="D13" s="43"/>
      <c r="E13" s="50"/>
      <c r="F13" s="48">
        <v>42</v>
      </c>
      <c r="G13" s="43"/>
      <c r="H13" s="49"/>
      <c r="I13" s="48">
        <v>3.5</v>
      </c>
      <c r="J13" s="40"/>
      <c r="K13" s="81">
        <f t="shared" si="0"/>
        <v>40.365209034118216</v>
      </c>
    </row>
    <row r="14" spans="1:11" x14ac:dyDescent="0.25">
      <c r="A14" s="59">
        <v>60001</v>
      </c>
      <c r="B14" s="58" t="s">
        <v>2</v>
      </c>
      <c r="C14" s="57">
        <v>62000</v>
      </c>
      <c r="D14" s="43"/>
      <c r="E14" s="56"/>
      <c r="F14" s="54">
        <v>39.6</v>
      </c>
      <c r="G14" s="43"/>
      <c r="H14" s="55"/>
      <c r="I14" s="54">
        <v>3.3</v>
      </c>
      <c r="J14" s="40"/>
      <c r="K14" s="81">
        <f t="shared" si="0"/>
        <v>38.058625660740027</v>
      </c>
    </row>
    <row r="15" spans="1:11" x14ac:dyDescent="0.25">
      <c r="A15" s="53">
        <v>62001</v>
      </c>
      <c r="B15" s="52" t="s">
        <v>2</v>
      </c>
      <c r="C15" s="51">
        <v>64000</v>
      </c>
      <c r="D15" s="43"/>
      <c r="E15" s="50"/>
      <c r="F15" s="48">
        <v>37.200000000000003</v>
      </c>
      <c r="G15" s="43"/>
      <c r="H15" s="49"/>
      <c r="I15" s="48">
        <v>3.1</v>
      </c>
      <c r="J15" s="40"/>
      <c r="K15" s="81">
        <f t="shared" si="0"/>
        <v>35.752042287361853</v>
      </c>
    </row>
    <row r="16" spans="1:11" x14ac:dyDescent="0.25">
      <c r="A16" s="59">
        <v>64001</v>
      </c>
      <c r="B16" s="58" t="s">
        <v>2</v>
      </c>
      <c r="C16" s="57">
        <v>66000</v>
      </c>
      <c r="D16" s="43"/>
      <c r="E16" s="56"/>
      <c r="F16" s="54">
        <v>35.4</v>
      </c>
      <c r="G16" s="43"/>
      <c r="H16" s="55"/>
      <c r="I16" s="54">
        <v>2.95</v>
      </c>
      <c r="J16" s="40"/>
      <c r="K16" s="81">
        <f t="shared" si="0"/>
        <v>34.022104757328208</v>
      </c>
    </row>
    <row r="17" spans="1:11" x14ac:dyDescent="0.25">
      <c r="A17" s="53">
        <v>66001</v>
      </c>
      <c r="B17" s="52" t="s">
        <v>2</v>
      </c>
      <c r="C17" s="51">
        <v>68000</v>
      </c>
      <c r="D17" s="43"/>
      <c r="E17" s="50"/>
      <c r="F17" s="48">
        <v>33.6</v>
      </c>
      <c r="G17" s="43"/>
      <c r="H17" s="49"/>
      <c r="I17" s="48">
        <v>2.8</v>
      </c>
      <c r="J17" s="40"/>
      <c r="K17" s="81">
        <f t="shared" si="0"/>
        <v>32.29216722729457</v>
      </c>
    </row>
    <row r="18" spans="1:11" x14ac:dyDescent="0.25">
      <c r="A18" s="59">
        <v>68001</v>
      </c>
      <c r="B18" s="58" t="s">
        <v>2</v>
      </c>
      <c r="C18" s="57">
        <v>70000</v>
      </c>
      <c r="D18" s="43"/>
      <c r="E18" s="56"/>
      <c r="F18" s="54">
        <v>31.8</v>
      </c>
      <c r="G18" s="43"/>
      <c r="H18" s="55"/>
      <c r="I18" s="54">
        <v>2.65</v>
      </c>
      <c r="J18" s="40"/>
      <c r="K18" s="81">
        <f t="shared" si="0"/>
        <v>30.562229697260932</v>
      </c>
    </row>
    <row r="19" spans="1:11" x14ac:dyDescent="0.25">
      <c r="A19" s="53">
        <v>70001</v>
      </c>
      <c r="B19" s="52" t="s">
        <v>2</v>
      </c>
      <c r="C19" s="51">
        <v>72000</v>
      </c>
      <c r="D19" s="43"/>
      <c r="E19" s="50"/>
      <c r="F19" s="48">
        <v>30</v>
      </c>
      <c r="G19" s="43"/>
      <c r="H19" s="49"/>
      <c r="I19" s="48">
        <v>2.5</v>
      </c>
      <c r="J19" s="40"/>
      <c r="K19" s="81">
        <f t="shared" si="0"/>
        <v>28.832292167227294</v>
      </c>
    </row>
    <row r="20" spans="1:11" x14ac:dyDescent="0.25">
      <c r="A20" s="59">
        <v>72001</v>
      </c>
      <c r="B20" s="58" t="s">
        <v>2</v>
      </c>
      <c r="C20" s="57">
        <v>74000</v>
      </c>
      <c r="D20" s="43"/>
      <c r="E20" s="56"/>
      <c r="F20" s="54">
        <v>28.2</v>
      </c>
      <c r="G20" s="43"/>
      <c r="H20" s="55"/>
      <c r="I20" s="54">
        <v>2.35</v>
      </c>
      <c r="J20" s="40"/>
      <c r="K20" s="81">
        <f t="shared" si="0"/>
        <v>27.102354637193656</v>
      </c>
    </row>
    <row r="21" spans="1:11" x14ac:dyDescent="0.25">
      <c r="A21" s="53">
        <v>74001</v>
      </c>
      <c r="B21" s="52" t="s">
        <v>2</v>
      </c>
      <c r="C21" s="51">
        <v>76000</v>
      </c>
      <c r="D21" s="43"/>
      <c r="E21" s="50"/>
      <c r="F21" s="48">
        <v>26.4</v>
      </c>
      <c r="G21" s="43"/>
      <c r="H21" s="49"/>
      <c r="I21" s="48">
        <v>2.2000000000000002</v>
      </c>
      <c r="J21" s="40"/>
      <c r="K21" s="81">
        <f t="shared" si="0"/>
        <v>25.372417107160018</v>
      </c>
    </row>
    <row r="22" spans="1:11" x14ac:dyDescent="0.25">
      <c r="A22" s="59">
        <v>76001</v>
      </c>
      <c r="B22" s="58" t="s">
        <v>2</v>
      </c>
      <c r="C22" s="57">
        <v>78000</v>
      </c>
      <c r="D22" s="43"/>
      <c r="E22" s="56"/>
      <c r="F22" s="54">
        <v>24.6</v>
      </c>
      <c r="G22" s="43"/>
      <c r="H22" s="55"/>
      <c r="I22" s="54">
        <v>2.0499999999999998</v>
      </c>
      <c r="J22" s="40"/>
      <c r="K22" s="81">
        <f t="shared" si="0"/>
        <v>23.642479577126384</v>
      </c>
    </row>
    <row r="23" spans="1:11" x14ac:dyDescent="0.25">
      <c r="A23" s="53">
        <v>78001</v>
      </c>
      <c r="B23" s="52" t="s">
        <v>2</v>
      </c>
      <c r="C23" s="51">
        <v>80000</v>
      </c>
      <c r="D23" s="43"/>
      <c r="E23" s="50"/>
      <c r="F23" s="48">
        <v>22.8</v>
      </c>
      <c r="G23" s="43"/>
      <c r="H23" s="49"/>
      <c r="I23" s="48">
        <v>1.9</v>
      </c>
      <c r="J23" s="40"/>
      <c r="K23" s="81">
        <f t="shared" si="0"/>
        <v>21.912542047092746</v>
      </c>
    </row>
    <row r="24" spans="1:11" x14ac:dyDescent="0.25">
      <c r="A24" s="59">
        <v>80001</v>
      </c>
      <c r="B24" s="58" t="s">
        <v>2</v>
      </c>
      <c r="C24" s="57">
        <v>84000</v>
      </c>
      <c r="D24" s="43"/>
      <c r="E24" s="56"/>
      <c r="F24" s="54">
        <v>21</v>
      </c>
      <c r="G24" s="43"/>
      <c r="H24" s="55"/>
      <c r="I24" s="54">
        <v>1.75</v>
      </c>
      <c r="J24" s="40"/>
      <c r="K24" s="81">
        <f t="shared" si="0"/>
        <v>20.182604517059108</v>
      </c>
    </row>
    <row r="25" spans="1:11" x14ac:dyDescent="0.25">
      <c r="A25" s="53">
        <v>84001</v>
      </c>
      <c r="B25" s="52" t="s">
        <v>2</v>
      </c>
      <c r="C25" s="51">
        <v>88000</v>
      </c>
      <c r="D25" s="43"/>
      <c r="E25" s="50"/>
      <c r="F25" s="48">
        <v>19.2</v>
      </c>
      <c r="G25" s="43"/>
      <c r="H25" s="49"/>
      <c r="I25" s="48">
        <v>1.6</v>
      </c>
      <c r="J25" s="40"/>
      <c r="K25" s="81">
        <f t="shared" si="0"/>
        <v>18.45266698702547</v>
      </c>
    </row>
    <row r="26" spans="1:11" x14ac:dyDescent="0.25">
      <c r="A26" s="59">
        <v>88001</v>
      </c>
      <c r="B26" s="58" t="s">
        <v>2</v>
      </c>
      <c r="C26" s="57">
        <v>92000</v>
      </c>
      <c r="D26" s="43"/>
      <c r="E26" s="56"/>
      <c r="F26" s="54">
        <v>17.399999999999999</v>
      </c>
      <c r="G26" s="43"/>
      <c r="H26" s="55"/>
      <c r="I26" s="54">
        <v>1.45</v>
      </c>
      <c r="J26" s="40"/>
      <c r="K26" s="81">
        <f t="shared" si="0"/>
        <v>16.722729456991829</v>
      </c>
    </row>
    <row r="27" spans="1:11" x14ac:dyDescent="0.25">
      <c r="A27" s="53">
        <v>92001</v>
      </c>
      <c r="B27" s="52" t="s">
        <v>2</v>
      </c>
      <c r="C27" s="51">
        <v>96000</v>
      </c>
      <c r="D27" s="43"/>
      <c r="E27" s="50"/>
      <c r="F27" s="48">
        <v>15.6</v>
      </c>
      <c r="G27" s="43"/>
      <c r="H27" s="49"/>
      <c r="I27" s="48">
        <v>1.3</v>
      </c>
      <c r="J27" s="40"/>
      <c r="K27" s="81">
        <f t="shared" si="0"/>
        <v>14.992791926958194</v>
      </c>
    </row>
    <row r="28" spans="1:11" x14ac:dyDescent="0.25">
      <c r="A28" s="59">
        <v>96001</v>
      </c>
      <c r="B28" s="58" t="s">
        <v>2</v>
      </c>
      <c r="C28" s="57">
        <v>100000</v>
      </c>
      <c r="D28" s="43"/>
      <c r="E28" s="56"/>
      <c r="F28" s="54">
        <v>14.4</v>
      </c>
      <c r="G28" s="43"/>
      <c r="H28" s="55"/>
      <c r="I28" s="54">
        <v>1.2</v>
      </c>
      <c r="J28" s="40"/>
      <c r="K28" s="81">
        <f t="shared" si="0"/>
        <v>13.839500240269102</v>
      </c>
    </row>
    <row r="29" spans="1:11" x14ac:dyDescent="0.25">
      <c r="A29" s="53">
        <v>100001</v>
      </c>
      <c r="B29" s="52" t="s">
        <v>2</v>
      </c>
      <c r="C29" s="51">
        <v>104000</v>
      </c>
      <c r="D29" s="43"/>
      <c r="E29" s="50"/>
      <c r="F29" s="48">
        <v>13.2</v>
      </c>
      <c r="G29" s="43"/>
      <c r="H29" s="49"/>
      <c r="I29" s="48">
        <v>1.1000000000000001</v>
      </c>
      <c r="J29" s="40"/>
      <c r="K29" s="81">
        <f t="shared" si="0"/>
        <v>12.686208553580009</v>
      </c>
    </row>
    <row r="30" spans="1:11" x14ac:dyDescent="0.25">
      <c r="A30" s="59">
        <v>104001</v>
      </c>
      <c r="B30" s="58" t="s">
        <v>2</v>
      </c>
      <c r="C30" s="57">
        <v>108000</v>
      </c>
      <c r="D30" s="43"/>
      <c r="E30" s="56"/>
      <c r="F30" s="54">
        <v>12</v>
      </c>
      <c r="G30" s="43"/>
      <c r="H30" s="55"/>
      <c r="I30" s="54">
        <v>1</v>
      </c>
      <c r="J30" s="40"/>
      <c r="K30" s="81">
        <f t="shared" si="0"/>
        <v>11.532916866890918</v>
      </c>
    </row>
    <row r="31" spans="1:11" x14ac:dyDescent="0.25">
      <c r="A31" s="53">
        <v>108001</v>
      </c>
      <c r="B31" s="52" t="s">
        <v>2</v>
      </c>
      <c r="C31" s="51">
        <v>112000</v>
      </c>
      <c r="D31" s="43"/>
      <c r="E31" s="50"/>
      <c r="F31" s="48">
        <v>10.8</v>
      </c>
      <c r="G31" s="43"/>
      <c r="H31" s="49"/>
      <c r="I31" s="48">
        <v>0.9</v>
      </c>
      <c r="J31" s="40"/>
      <c r="K31" s="81">
        <f t="shared" si="0"/>
        <v>10.379625180201826</v>
      </c>
    </row>
    <row r="32" spans="1:11" x14ac:dyDescent="0.25">
      <c r="A32" s="59">
        <v>112001</v>
      </c>
      <c r="B32" s="58" t="s">
        <v>2</v>
      </c>
      <c r="C32" s="57">
        <v>116000</v>
      </c>
      <c r="D32" s="43"/>
      <c r="E32" s="56"/>
      <c r="F32" s="54">
        <v>9.6</v>
      </c>
      <c r="G32" s="43"/>
      <c r="H32" s="55"/>
      <c r="I32" s="54">
        <v>0.8</v>
      </c>
      <c r="J32" s="40"/>
      <c r="K32" s="81">
        <f t="shared" si="0"/>
        <v>9.226333493512735</v>
      </c>
    </row>
    <row r="33" spans="1:11" x14ac:dyDescent="0.25">
      <c r="A33" s="53">
        <v>116001</v>
      </c>
      <c r="B33" s="52" t="s">
        <v>2</v>
      </c>
      <c r="C33" s="51">
        <v>120000</v>
      </c>
      <c r="D33" s="43"/>
      <c r="E33" s="50"/>
      <c r="F33" s="48">
        <v>8.4</v>
      </c>
      <c r="G33" s="43"/>
      <c r="H33" s="49"/>
      <c r="I33" s="48">
        <v>0.7</v>
      </c>
      <c r="J33" s="40"/>
      <c r="K33" s="81">
        <f t="shared" si="0"/>
        <v>8.0730418068236425</v>
      </c>
    </row>
    <row r="34" spans="1:11" x14ac:dyDescent="0.25">
      <c r="A34" s="59">
        <v>120001</v>
      </c>
      <c r="B34" s="58" t="s">
        <v>2</v>
      </c>
      <c r="C34" s="57">
        <v>125000</v>
      </c>
      <c r="D34" s="43"/>
      <c r="E34" s="56"/>
      <c r="F34" s="54">
        <v>7.2</v>
      </c>
      <c r="G34" s="43"/>
      <c r="H34" s="55"/>
      <c r="I34" s="54">
        <v>0.6</v>
      </c>
      <c r="J34" s="40"/>
      <c r="K34" s="81">
        <f t="shared" si="0"/>
        <v>6.9197501201345508</v>
      </c>
    </row>
    <row r="35" spans="1:11" x14ac:dyDescent="0.25">
      <c r="A35" s="53">
        <v>125001</v>
      </c>
      <c r="B35" s="52" t="s">
        <v>2</v>
      </c>
      <c r="C35" s="51">
        <v>130000</v>
      </c>
      <c r="D35" s="43"/>
      <c r="E35" s="50"/>
      <c r="F35" s="48">
        <v>6</v>
      </c>
      <c r="G35" s="43"/>
      <c r="H35" s="49"/>
      <c r="I35" s="48">
        <v>0.5</v>
      </c>
      <c r="J35" s="40"/>
      <c r="K35" s="81">
        <f t="shared" si="0"/>
        <v>5.7664584334454592</v>
      </c>
    </row>
    <row r="36" spans="1:11" x14ac:dyDescent="0.25">
      <c r="A36" s="59">
        <v>130001</v>
      </c>
      <c r="B36" s="58" t="s">
        <v>2</v>
      </c>
      <c r="C36" s="57">
        <v>135000</v>
      </c>
      <c r="D36" s="43"/>
      <c r="E36" s="56"/>
      <c r="F36" s="54">
        <v>4.8</v>
      </c>
      <c r="G36" s="43"/>
      <c r="H36" s="55"/>
      <c r="I36" s="54">
        <v>0.4</v>
      </c>
      <c r="J36" s="40"/>
      <c r="K36" s="81">
        <f t="shared" si="0"/>
        <v>4.6131667467563675</v>
      </c>
    </row>
    <row r="37" spans="1:11" x14ac:dyDescent="0.25">
      <c r="A37" s="53">
        <v>135001</v>
      </c>
      <c r="B37" s="52" t="s">
        <v>2</v>
      </c>
      <c r="C37" s="51">
        <v>140000</v>
      </c>
      <c r="D37" s="43"/>
      <c r="E37" s="50"/>
      <c r="F37" s="48">
        <v>3.6</v>
      </c>
      <c r="G37" s="43"/>
      <c r="H37" s="49"/>
      <c r="I37" s="48">
        <v>0.3</v>
      </c>
      <c r="J37" s="40"/>
      <c r="K37" s="81">
        <f t="shared" si="0"/>
        <v>3.4598750600672754</v>
      </c>
    </row>
    <row r="38" spans="1:11" x14ac:dyDescent="0.25">
      <c r="A38" s="59">
        <v>140001</v>
      </c>
      <c r="B38" s="58" t="s">
        <v>2</v>
      </c>
      <c r="C38" s="57">
        <v>145000</v>
      </c>
      <c r="D38" s="43"/>
      <c r="E38" s="56"/>
      <c r="F38" s="54">
        <v>2.4</v>
      </c>
      <c r="G38" s="43"/>
      <c r="H38" s="55"/>
      <c r="I38" s="54">
        <v>0.2</v>
      </c>
      <c r="J38" s="40"/>
      <c r="K38" s="81">
        <f t="shared" si="0"/>
        <v>2.3065833733781838</v>
      </c>
    </row>
    <row r="39" spans="1:11" x14ac:dyDescent="0.25">
      <c r="A39" s="53">
        <v>145001</v>
      </c>
      <c r="B39" s="52" t="s">
        <v>2</v>
      </c>
      <c r="C39" s="51">
        <v>150000</v>
      </c>
      <c r="D39" s="43"/>
      <c r="E39" s="50"/>
      <c r="F39" s="48">
        <v>1.2</v>
      </c>
      <c r="G39" s="43"/>
      <c r="H39" s="49"/>
      <c r="I39" s="48">
        <v>0.1</v>
      </c>
      <c r="J39" s="40"/>
      <c r="K39" s="81">
        <f t="shared" si="0"/>
        <v>1.1532916866890919</v>
      </c>
    </row>
    <row r="40" spans="1:11" x14ac:dyDescent="0.25">
      <c r="A40" s="47">
        <v>150001</v>
      </c>
      <c r="B40" s="46" t="s">
        <v>2</v>
      </c>
      <c r="C40" s="45">
        <v>1000000</v>
      </c>
      <c r="D40" s="43"/>
      <c r="E40" s="44"/>
      <c r="F40" s="41">
        <v>0</v>
      </c>
      <c r="G40" s="43"/>
      <c r="H40" s="42"/>
      <c r="I40" s="41">
        <v>0</v>
      </c>
      <c r="J40" s="40"/>
      <c r="K40" s="81">
        <f t="shared" si="0"/>
        <v>0</v>
      </c>
    </row>
    <row r="41" spans="1:11" x14ac:dyDescent="0.25">
      <c r="A41" s="38"/>
      <c r="B41" s="38"/>
      <c r="C41" s="39"/>
      <c r="D41" s="38"/>
      <c r="E41" s="36"/>
      <c r="F41" s="36"/>
      <c r="G41" s="39"/>
      <c r="H41" s="38"/>
      <c r="I41" s="36"/>
      <c r="J41" s="36"/>
    </row>
    <row r="42" spans="1:11" ht="123.75" customHeight="1" x14ac:dyDescent="0.25">
      <c r="A42" s="151"/>
      <c r="B42" s="152"/>
      <c r="C42" s="152"/>
      <c r="D42" s="37"/>
      <c r="E42" s="153" t="s">
        <v>1</v>
      </c>
      <c r="F42" s="154"/>
      <c r="G42" s="154"/>
      <c r="H42" s="154"/>
      <c r="I42" s="155"/>
      <c r="J42" s="36"/>
    </row>
  </sheetData>
  <sheetProtection selectLockedCells="1" selectUnlockedCells="1"/>
  <mergeCells count="4">
    <mergeCell ref="A1:C1"/>
    <mergeCell ref="A2:C2"/>
    <mergeCell ref="A42:C42"/>
    <mergeCell ref="E42:I42"/>
  </mergeCells>
  <pageMargins left="0.78740157480314965" right="0.78740157480314965" top="0.98425196850393704" bottom="0.98425196850393704" header="0.51181102362204722" footer="0.51181102362204722"/>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CALCUL DU TARIF selon taxat</vt:lpstr>
      <vt:lpstr>TARIFS 2017</vt:lpstr>
      <vt:lpstr>'CALCUL DU TARIF selon taxat'!Zone_d_impression</vt:lpstr>
      <vt:lpstr>'TARIFS 2017'!Zone_d_impression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Damien Imhof</dc:creator>
  <cp:lastModifiedBy>Schranz Beatrice</cp:lastModifiedBy>
  <dcterms:created xsi:type="dcterms:W3CDTF">2015-06-05T18:19:34Z</dcterms:created>
  <dcterms:modified xsi:type="dcterms:W3CDTF">2020-08-19T09:24:45Z</dcterms:modified>
</cp:coreProperties>
</file>