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Finances\Subventions accueil-crèche\2025_Formulaires\2026 Formulaires mis à jour\"/>
    </mc:Choice>
  </mc:AlternateContent>
  <xr:revisionPtr revIDLastSave="0" documentId="13_ncr:1_{6139F049-F22D-44EA-9222-6E147760F673}" xr6:coauthVersionLast="47" xr6:coauthVersionMax="47" xr10:uidLastSave="{00000000-0000-0000-0000-000000000000}"/>
  <bookViews>
    <workbookView xWindow="-60" yWindow="-60" windowWidth="28920" windowHeight="15720" activeTab="1" xr2:uid="{00000000-000D-0000-FFFF-FFFF00000000}"/>
  </bookViews>
  <sheets>
    <sheet name="CALCUL DU TARIF " sheetId="2" r:id="rId1"/>
    <sheet name="TARIFS" sheetId="3" r:id="rId2"/>
  </sheets>
  <definedNames>
    <definedName name="_xlnm.Print_Area" localSheetId="0">'CALCUL DU TARIF '!$A$1:$F$39</definedName>
    <definedName name="_xlnm.Print_Area" localSheetId="1">TARIFS!$A$1:$I$33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2" l="1"/>
  <c r="F19" i="2"/>
  <c r="F15" i="2"/>
  <c r="K4" i="3" l="1"/>
  <c r="I4" i="3"/>
  <c r="I5" i="3"/>
  <c r="I6" i="3" l="1"/>
  <c r="I7" i="3"/>
  <c r="I8" i="3"/>
  <c r="I9" i="3"/>
  <c r="I10" i="3"/>
  <c r="I11" i="3"/>
  <c r="I12" i="3"/>
  <c r="I13" i="3"/>
  <c r="I14" i="3"/>
  <c r="I15" i="3"/>
  <c r="I16" i="3"/>
  <c r="I17" i="3"/>
  <c r="I18" i="3"/>
  <c r="I19" i="3"/>
  <c r="I20" i="3"/>
  <c r="I21" i="3"/>
  <c r="I22" i="3"/>
  <c r="I23" i="3"/>
  <c r="I24" i="3"/>
  <c r="I25" i="3"/>
  <c r="I26" i="3"/>
  <c r="I27" i="3"/>
  <c r="I28" i="3"/>
  <c r="I29" i="3"/>
  <c r="I30" i="3"/>
  <c r="I31" i="3"/>
  <c r="I3" i="3"/>
  <c r="K10" i="3"/>
  <c r="K11" i="3"/>
  <c r="K12" i="3"/>
  <c r="K13" i="3"/>
  <c r="K14" i="3"/>
  <c r="K15" i="3"/>
  <c r="K16" i="3"/>
  <c r="K17" i="3"/>
  <c r="K18" i="3"/>
  <c r="K19" i="3"/>
  <c r="K20" i="3"/>
  <c r="K21" i="3"/>
  <c r="K22" i="3"/>
  <c r="K23" i="3"/>
  <c r="K24" i="3"/>
  <c r="K25" i="3"/>
  <c r="K26" i="3"/>
  <c r="K27" i="3"/>
  <c r="K28" i="3"/>
  <c r="K29" i="3"/>
  <c r="K30" i="3"/>
  <c r="K31" i="3"/>
  <c r="K6" i="3"/>
  <c r="K7" i="3"/>
  <c r="K8" i="3"/>
  <c r="K9" i="3"/>
  <c r="K5" i="3"/>
  <c r="K3" i="3"/>
  <c r="F13" i="2" l="1"/>
  <c r="F16" i="2"/>
  <c r="F17" i="2"/>
  <c r="F18" i="2"/>
  <c r="F22" i="2"/>
  <c r="F25" i="2"/>
  <c r="F26" i="2"/>
  <c r="F28" i="2"/>
  <c r="F30" i="2" l="1"/>
  <c r="D35" i="2" s="1"/>
  <c r="F35" i="2" l="1"/>
</calcChain>
</file>

<file path=xl/sharedStrings.xml><?xml version="1.0" encoding="utf-8"?>
<sst xmlns="http://schemas.openxmlformats.org/spreadsheetml/2006/main" count="90" uniqueCount="56">
  <si>
    <t>Sceau:</t>
  </si>
  <si>
    <t>Date et visa de la caisse communale:</t>
  </si>
  <si>
    <r>
      <rPr>
        <b/>
        <i/>
        <sz val="10"/>
        <rFont val="Arial"/>
        <family val="2"/>
      </rPr>
      <t>Date et visa du contrôle des habitants:</t>
    </r>
    <r>
      <rPr>
        <i/>
        <sz val="10"/>
        <rFont val="Arial"/>
        <family val="2"/>
      </rPr>
      <t xml:space="preserve">
</t>
    </r>
  </si>
  <si>
    <r>
      <rPr>
        <b/>
        <i/>
        <sz val="10"/>
        <rFont val="Arial"/>
        <family val="2"/>
      </rPr>
      <t>Subvention Etat-Employeurs</t>
    </r>
    <r>
      <rPr>
        <i/>
        <sz val="10"/>
        <rFont val="Arial"/>
        <family val="2"/>
      </rPr>
      <t xml:space="preserve">
La subvention vous sera  communiquée par votre structure d'accueil extrafamilial de jour</t>
    </r>
  </si>
  <si>
    <r>
      <rPr>
        <b/>
        <i/>
        <sz val="10"/>
        <rFont val="Arial"/>
        <family val="2"/>
      </rPr>
      <t>Confirmation de la subvention</t>
    </r>
    <r>
      <rPr>
        <i/>
        <sz val="10"/>
        <rFont val="Arial"/>
        <family val="2"/>
      </rPr>
      <t xml:space="preserve">
La commune confirmera par écrit la subvention accordée aux parents avec une copie à la strucutre cité ci-dessus.</t>
    </r>
  </si>
  <si>
    <r>
      <rPr>
        <b/>
        <i/>
        <sz val="10"/>
        <rFont val="Arial"/>
        <family val="2"/>
      </rPr>
      <t>Avis de taxation</t>
    </r>
    <r>
      <rPr>
        <i/>
        <sz val="10"/>
        <rFont val="Arial"/>
        <family val="2"/>
      </rPr>
      <t xml:space="preserve">
Le calcul du revenu déterminant pour la fixation du tarif de placement d’un enfant se base sur le dernier avis de taxation applicable.  </t>
    </r>
  </si>
  <si>
    <t>Subvention communale</t>
  </si>
  <si>
    <t>Subvention par heure</t>
  </si>
  <si>
    <t>Subvention par jour 
(valable pour les crèches)</t>
  </si>
  <si>
    <t xml:space="preserve">     Le montant de la subvention communale est indiqué 
     par jour pour les crèches et par heure pour toutes les
     autres structures d'accueil extrafamilial. </t>
  </si>
  <si>
    <t>.
.</t>
  </si>
  <si>
    <t>Nom et adresse de votre structure d'accueil extrafamilial de jour:</t>
  </si>
  <si>
    <t>Revenu déterminant pour le calcul de la subvention communale</t>
  </si>
  <si>
    <r>
      <t xml:space="preserve">Déduction enfant(s) à charge </t>
    </r>
    <r>
      <rPr>
        <i/>
        <sz val="10"/>
        <rFont val="Arial"/>
        <family val="2"/>
      </rPr>
      <t>(- fr. 11'500.00 par enfant, dès le 2ème enfant à charge)</t>
    </r>
  </si>
  <si>
    <t>Fortune imposable
(vingtième soit 5%)</t>
  </si>
  <si>
    <t>Fortune imposable</t>
  </si>
  <si>
    <t>pris en compte à 80%</t>
  </si>
  <si>
    <t>Revenu brut soumis à l'impôt</t>
  </si>
  <si>
    <t>Montants pris en compte dans le calcul du revenu déterminant</t>
  </si>
  <si>
    <t>2ème avis de taxation</t>
  </si>
  <si>
    <t>1er avis de taxation</t>
  </si>
  <si>
    <t>Personnes imposées à la source</t>
  </si>
  <si>
    <t>(seulement les montants positifs)</t>
  </si>
  <si>
    <r>
      <t>A rajouter la "fortune imposable" (</t>
    </r>
    <r>
      <rPr>
        <sz val="12"/>
        <rFont val="Symbol"/>
        <family val="1"/>
        <charset val="2"/>
      </rPr>
      <t>¹</t>
    </r>
    <r>
      <rPr>
        <sz val="12"/>
        <rFont val="Arial"/>
        <family val="2"/>
      </rPr>
      <t xml:space="preserve"> revenu)</t>
    </r>
  </si>
  <si>
    <t>Frais d'immeubles privés 
(part &gt; fr. 15'000.00)</t>
  </si>
  <si>
    <t>Dettes privées 
(part &gt; fr. 30'000.00)</t>
  </si>
  <si>
    <t>2ème pilier, caisse de pension</t>
  </si>
  <si>
    <t>Primes prévoyance liée 3a</t>
  </si>
  <si>
    <t>Autres primes et cotisations</t>
  </si>
  <si>
    <t>Caisse-maladie et accidents</t>
  </si>
  <si>
    <t>(mettre les valeurs en positif)</t>
  </si>
  <si>
    <t>A rajouter les postes suivants:</t>
  </si>
  <si>
    <t>Revenu net</t>
  </si>
  <si>
    <t>Personnes salariées/rentières</t>
  </si>
  <si>
    <t>année de l'avis 
de taxation</t>
  </si>
  <si>
    <t>Enfant(s) à charge figurant/l'avis de taxation</t>
  </si>
  <si>
    <t>Nombre d'enfants à charge</t>
  </si>
  <si>
    <t>*Dans le cas d’un concubinage où l’un des concubins n’est pas le parent de l’enfant placé, le tarif est calculé sur l’avis de taxation des deux partenaires,
 si le concubinage dure depuis au moins 2 ans ou si le couple reconnaît son concubinage</t>
  </si>
  <si>
    <t>remplir les deux colonnes en fonction des données du dernier avis de taxation fiscale</t>
  </si>
  <si>
    <t>familles en concubinage*</t>
  </si>
  <si>
    <t>remplir la première colonne en fonction des données du dernier avis de taxation fiscale</t>
  </si>
  <si>
    <t>familles mariées ou monoparentales</t>
  </si>
  <si>
    <t xml:space="preserve">   Numéro de téléphone:</t>
  </si>
  <si>
    <t xml:space="preserve">   Adresse e-mail:</t>
  </si>
  <si>
    <t xml:space="preserve">   Employeur du Chef de ménage / taux de travail:
   Employeur du partenaire / taux de travail:</t>
  </si>
  <si>
    <t>Nom et adresse du Chef de ménage 
et adresse:</t>
  </si>
  <si>
    <t>à</t>
  </si>
  <si>
    <r>
      <t xml:space="preserve">Subvention communale
</t>
    </r>
    <r>
      <rPr>
        <b/>
        <sz val="14"/>
        <rFont val="Calibri"/>
        <family val="2"/>
        <scheme val="minor"/>
      </rPr>
      <t>par heure</t>
    </r>
    <r>
      <rPr>
        <b/>
        <sz val="11"/>
        <rFont val="Calibri"/>
        <family val="2"/>
        <scheme val="minor"/>
      </rPr>
      <t xml:space="preserve"> </t>
    </r>
    <r>
      <rPr>
        <sz val="11"/>
        <rFont val="Calibri"/>
        <family val="2"/>
        <scheme val="minor"/>
      </rPr>
      <t>et par enfant</t>
    </r>
  </si>
  <si>
    <r>
      <t xml:space="preserve">Subvention communale
</t>
    </r>
    <r>
      <rPr>
        <b/>
        <sz val="14"/>
        <rFont val="Calibri"/>
        <family val="2"/>
        <scheme val="minor"/>
      </rPr>
      <t>par jour</t>
    </r>
    <r>
      <rPr>
        <b/>
        <sz val="11"/>
        <rFont val="Calibri"/>
        <family val="2"/>
        <scheme val="minor"/>
      </rPr>
      <t xml:space="preserve"> </t>
    </r>
    <r>
      <rPr>
        <sz val="11"/>
        <rFont val="Calibri"/>
        <family val="2"/>
        <scheme val="minor"/>
      </rPr>
      <t>et par enfant</t>
    </r>
  </si>
  <si>
    <t>REVENU DETERMINANT</t>
  </si>
  <si>
    <t>ECHELLE DU REVENU</t>
  </si>
  <si>
    <r>
      <t xml:space="preserve">Subvention communale
</t>
    </r>
    <r>
      <rPr>
        <b/>
        <sz val="14"/>
        <rFont val="Calibri"/>
        <family val="2"/>
        <scheme val="minor"/>
      </rPr>
      <t>en %</t>
    </r>
  </si>
  <si>
    <t>-</t>
  </si>
  <si>
    <t>Les parents sont tenus de fournir leur dernier avis de taxation fiscale. Sans cet avis, le tarif maximal est appliqué.
Le tableau de la subvention communale a été approuvé par le conseil communal de Courtepin le 22 septembre 2025 et entre en viguer le 1er janvier 2026 pour les accueils extrascolaires, les crèches et les assistantes parentales. Pour les structures hors communes, les mêmes tarifs sont appliqués.</t>
  </si>
  <si>
    <t>ACJ</t>
  </si>
  <si>
    <t>Demande de subvention et feuille de calcul de la commune 
de Courtepin pour les assistantes parentales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</si>
</sst>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fr.&quot;\ #,##0.00"/>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quot;fr.&quot;\ #,##0;[Red]&quot;fr.&quot;\ \-#,##0"/>
    <numFmt numFmtId="171" formatCode="0.0"/>
    <numFmt numFmtId="172" formatCode="_ [$CHF-1407]\ * #,##0.00_ ;_ [$CHF-1407]\ * \-#,##0.00_ ;_ [$CHF-1407]\ * &quot;-&quot;??_ ;_ @_ "/>
  </numFmts>
  <fonts count="22" x14ac:knownFonts="1">
    <font>
      <sz val="11"/>
      <color theme="1"/>
      <name val="Calibri"/>
      <family val="2"/>
      <scheme val="minor"/>
    </font>
    <font>
      <sz val="10"/>
      <name val="Arial"/>
    </font>
    <font>
      <b/>
      <i/>
      <sz val="10"/>
      <name val="Arial"/>
      <family val="2"/>
    </font>
    <font>
      <i/>
      <sz val="10"/>
      <name val="Arial"/>
      <family val="2"/>
    </font>
    <font>
      <i/>
      <sz val="9"/>
      <color rgb="FFFF0000"/>
      <name val="Arial"/>
      <family val="2"/>
    </font>
    <font>
      <b/>
      <i/>
      <sz val="12"/>
      <name val="Arial"/>
      <family val="2"/>
    </font>
    <font>
      <sz val="10"/>
      <name val="Arial"/>
      <family val="2"/>
    </font>
    <font>
      <sz val="14"/>
      <name val="Arial"/>
      <family val="2"/>
    </font>
    <font>
      <sz val="12"/>
      <name val="Arial"/>
      <family val="2"/>
    </font>
    <font>
      <i/>
      <sz val="8"/>
      <name val="Arial"/>
      <family val="2"/>
    </font>
    <font>
      <b/>
      <sz val="12"/>
      <name val="Arial"/>
      <family val="2"/>
    </font>
    <font>
      <sz val="9"/>
      <color theme="1"/>
      <name val="Arial"/>
      <family val="2"/>
    </font>
    <font>
      <b/>
      <sz val="14"/>
      <name val="Arial"/>
      <family val="2"/>
    </font>
    <font>
      <b/>
      <sz val="11"/>
      <name val="Arial"/>
      <family val="2"/>
    </font>
    <font>
      <sz val="12"/>
      <name val="Symbol"/>
      <family val="1"/>
      <charset val="2"/>
    </font>
    <font>
      <b/>
      <sz val="10"/>
      <name val="Arial"/>
      <family val="2"/>
    </font>
    <font>
      <b/>
      <sz val="18"/>
      <name val="Arial"/>
      <family val="2"/>
    </font>
    <font>
      <sz val="11"/>
      <name val="Calibri"/>
      <family val="2"/>
      <scheme val="minor"/>
    </font>
    <font>
      <i/>
      <sz val="11"/>
      <name val="Calibri"/>
      <family val="2"/>
      <scheme val="minor"/>
    </font>
    <font>
      <b/>
      <sz val="14"/>
      <name val="Calibri"/>
      <family val="2"/>
      <scheme val="minor"/>
    </font>
    <font>
      <b/>
      <sz val="11"/>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4" tint="0.79998168889431442"/>
        <bgColor indexed="64"/>
      </patternFill>
    </fill>
  </fills>
  <borders count="40">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xf numFmtId="0" fontId="1" fillId="0" borderId="0"/>
    <xf numFmtId="165" fontId="6" fillId="0" borderId="0" applyFont="0" applyFill="0" applyBorder="0" applyAlignment="0" applyProtection="0"/>
    <xf numFmtId="0" fontId="21" fillId="0" borderId="0" applyNumberFormat="0" applyFill="0" applyBorder="0" applyAlignment="0" applyProtection="0"/>
  </cellStyleXfs>
  <cellXfs count="144">
    <xf numFmtId="0" fontId="0" fillId="0" borderId="0" xfId="0"/>
    <xf numFmtId="0" fontId="1" fillId="0" borderId="0" xfId="1" applyAlignment="1">
      <alignment vertical="center"/>
    </xf>
    <xf numFmtId="0" fontId="1" fillId="0" borderId="0" xfId="1" applyAlignment="1">
      <alignment horizontal="left" vertical="center"/>
    </xf>
    <xf numFmtId="0" fontId="2" fillId="0" borderId="1" xfId="1" quotePrefix="1" applyFont="1" applyBorder="1" applyAlignment="1">
      <alignment horizontal="left" vertical="top" wrapText="1" indent="1"/>
    </xf>
    <xf numFmtId="0" fontId="3" fillId="0" borderId="0" xfId="1" quotePrefix="1" applyFont="1" applyAlignment="1">
      <alignment horizontal="left" vertical="top" wrapText="1" indent="1"/>
    </xf>
    <xf numFmtId="0" fontId="3" fillId="0" borderId="0" xfId="1" applyFont="1" applyAlignment="1">
      <alignment horizontal="left" vertical="top" wrapText="1" indent="1"/>
    </xf>
    <xf numFmtId="0" fontId="3" fillId="0" borderId="1" xfId="1" quotePrefix="1" applyFont="1" applyBorder="1" applyAlignment="1">
      <alignment horizontal="left" vertical="top" wrapText="1" indent="1"/>
    </xf>
    <xf numFmtId="166" fontId="7" fillId="0" borderId="0" xfId="2" applyNumberFormat="1" applyFont="1" applyFill="1" applyBorder="1" applyAlignment="1" applyProtection="1">
      <alignment horizontal="right" vertical="center" indent="1"/>
    </xf>
    <xf numFmtId="166" fontId="7" fillId="3" borderId="0" xfId="2" applyNumberFormat="1" applyFont="1" applyFill="1" applyBorder="1" applyAlignment="1" applyProtection="1">
      <alignment horizontal="right" vertical="center" indent="1"/>
    </xf>
    <xf numFmtId="166" fontId="8" fillId="3" borderId="0" xfId="1" applyNumberFormat="1" applyFont="1" applyFill="1" applyAlignment="1">
      <alignment horizontal="right" vertical="center" indent="1"/>
    </xf>
    <xf numFmtId="168" fontId="8" fillId="3" borderId="0" xfId="1" applyNumberFormat="1" applyFont="1" applyFill="1" applyAlignment="1">
      <alignment horizontal="left" vertical="center" indent="2"/>
    </xf>
    <xf numFmtId="166" fontId="12" fillId="0" borderId="0" xfId="1" applyNumberFormat="1" applyFont="1" applyAlignment="1">
      <alignment horizontal="right" vertical="center" indent="1"/>
    </xf>
    <xf numFmtId="0" fontId="7" fillId="0" borderId="0" xfId="1" applyFont="1" applyAlignment="1">
      <alignment vertical="center" wrapText="1"/>
    </xf>
    <xf numFmtId="0" fontId="7" fillId="0" borderId="11" xfId="1" applyFont="1" applyBorder="1" applyAlignment="1">
      <alignment vertical="center" wrapText="1"/>
    </xf>
    <xf numFmtId="0" fontId="8" fillId="0" borderId="5" xfId="1" applyFont="1" applyBorder="1" applyAlignment="1">
      <alignment horizontal="right" vertical="center" wrapText="1" indent="1"/>
    </xf>
    <xf numFmtId="166" fontId="7" fillId="0" borderId="0" xfId="1" applyNumberFormat="1" applyFont="1" applyAlignment="1">
      <alignment horizontal="right" vertical="center" indent="1"/>
    </xf>
    <xf numFmtId="0" fontId="8" fillId="0" borderId="20" xfId="1" applyFont="1" applyBorder="1" applyAlignment="1">
      <alignment horizontal="right" vertical="center" wrapText="1" indent="1"/>
    </xf>
    <xf numFmtId="0" fontId="13" fillId="0" borderId="0" xfId="1" applyFont="1" applyAlignment="1">
      <alignment horizontal="right" vertical="center" wrapText="1" indent="1"/>
    </xf>
    <xf numFmtId="0" fontId="13" fillId="5" borderId="21" xfId="1" applyFont="1" applyFill="1" applyBorder="1" applyAlignment="1">
      <alignment horizontal="right" vertical="center" wrapText="1" indent="1"/>
    </xf>
    <xf numFmtId="0" fontId="13" fillId="5" borderId="22" xfId="1" applyFont="1" applyFill="1" applyBorder="1" applyAlignment="1">
      <alignment horizontal="right" vertical="center" wrapText="1" indent="1"/>
    </xf>
    <xf numFmtId="169" fontId="8" fillId="0" borderId="20" xfId="1" applyNumberFormat="1" applyFont="1" applyBorder="1" applyAlignment="1">
      <alignment horizontal="right" vertical="center" indent="1"/>
    </xf>
    <xf numFmtId="168" fontId="8" fillId="0" borderId="20" xfId="1" applyNumberFormat="1" applyFont="1" applyBorder="1" applyAlignment="1">
      <alignment horizontal="right" vertical="center" indent="1"/>
    </xf>
    <xf numFmtId="0" fontId="12" fillId="0" borderId="0" xfId="1" applyFont="1" applyAlignment="1">
      <alignment horizontal="center" vertical="center"/>
    </xf>
    <xf numFmtId="0" fontId="12" fillId="0" borderId="0" xfId="1" applyFont="1" applyAlignment="1">
      <alignment vertical="center"/>
    </xf>
    <xf numFmtId="14" fontId="12" fillId="0" borderId="0" xfId="1" applyNumberFormat="1" applyFont="1" applyAlignment="1">
      <alignment horizontal="right" vertical="center" indent="1"/>
    </xf>
    <xf numFmtId="0" fontId="15" fillId="6" borderId="9" xfId="1" applyFont="1" applyFill="1" applyBorder="1" applyAlignment="1" applyProtection="1">
      <alignment horizontal="center" vertical="center"/>
      <protection locked="0"/>
    </xf>
    <xf numFmtId="0" fontId="2" fillId="0" borderId="0" xfId="1" applyFont="1" applyAlignment="1">
      <alignment horizontal="right" vertical="center" wrapText="1" indent="1"/>
    </xf>
    <xf numFmtId="0" fontId="2" fillId="0" borderId="28" xfId="1" applyFont="1" applyBorder="1" applyAlignment="1">
      <alignment horizontal="left" vertical="center" wrapText="1" indent="1"/>
    </xf>
    <xf numFmtId="0" fontId="10" fillId="0" borderId="0" xfId="1" applyFont="1" applyAlignment="1">
      <alignment horizontal="left" vertical="center" indent="1"/>
    </xf>
    <xf numFmtId="0" fontId="1" fillId="0" borderId="0" xfId="1" applyAlignment="1">
      <alignment horizontal="center" vertical="center"/>
    </xf>
    <xf numFmtId="0" fontId="10" fillId="0" borderId="0" xfId="1" applyFont="1" applyAlignment="1">
      <alignment horizontal="left" vertical="center" wrapText="1" indent="1"/>
    </xf>
    <xf numFmtId="0" fontId="15" fillId="0" borderId="0" xfId="1" applyFont="1" applyAlignment="1">
      <alignment vertical="center" wrapText="1"/>
    </xf>
    <xf numFmtId="0" fontId="1" fillId="0" borderId="0" xfId="1" applyAlignment="1">
      <alignment horizontal="left" vertical="center" indent="1"/>
    </xf>
    <xf numFmtId="0" fontId="12" fillId="0" borderId="0" xfId="1" applyFont="1" applyAlignment="1">
      <alignment horizontal="left" vertical="center" indent="1"/>
    </xf>
    <xf numFmtId="0" fontId="15" fillId="0" borderId="0" xfId="1" applyFont="1" applyAlignment="1">
      <alignment horizontal="left" vertical="center" wrapText="1" indent="1"/>
    </xf>
    <xf numFmtId="0" fontId="16" fillId="0" borderId="0" xfId="1" applyFont="1" applyAlignment="1">
      <alignment horizontal="right" vertical="center" wrapText="1"/>
    </xf>
    <xf numFmtId="0" fontId="17" fillId="0" borderId="0" xfId="1" applyFont="1"/>
    <xf numFmtId="0" fontId="17" fillId="0" borderId="0" xfId="1" applyFont="1" applyAlignment="1">
      <alignment vertical="center"/>
    </xf>
    <xf numFmtId="0" fontId="18" fillId="0" borderId="0" xfId="1" applyFont="1" applyAlignment="1">
      <alignment horizontal="left" vertical="top" wrapText="1" indent="1"/>
    </xf>
    <xf numFmtId="0" fontId="18" fillId="0" borderId="32" xfId="1" quotePrefix="1" applyFont="1" applyBorder="1" applyAlignment="1">
      <alignment horizontal="left" vertical="top" wrapText="1" indent="1"/>
    </xf>
    <xf numFmtId="0" fontId="18" fillId="0" borderId="0" xfId="1" quotePrefix="1" applyFont="1" applyAlignment="1">
      <alignment horizontal="left" vertical="top" wrapText="1" indent="1"/>
    </xf>
    <xf numFmtId="0" fontId="18" fillId="0" borderId="0" xfId="1" applyFont="1"/>
    <xf numFmtId="164" fontId="17" fillId="0" borderId="0" xfId="1" applyNumberFormat="1" applyFont="1" applyAlignment="1">
      <alignment horizontal="center" vertical="center"/>
    </xf>
    <xf numFmtId="164" fontId="17" fillId="0" borderId="35" xfId="1" applyNumberFormat="1" applyFont="1" applyBorder="1" applyAlignment="1">
      <alignment horizontal="center"/>
    </xf>
    <xf numFmtId="164" fontId="17" fillId="0" borderId="27" xfId="1" applyNumberFormat="1" applyFont="1" applyBorder="1" applyAlignment="1">
      <alignment horizontal="center" vertical="center"/>
    </xf>
    <xf numFmtId="164" fontId="17" fillId="0" borderId="27" xfId="1" applyNumberFormat="1" applyFont="1" applyBorder="1" applyAlignment="1">
      <alignment horizontal="center"/>
    </xf>
    <xf numFmtId="166" fontId="17" fillId="0" borderId="18" xfId="1" applyNumberFormat="1" applyFont="1" applyBorder="1" applyAlignment="1">
      <alignment horizontal="center" vertical="center" wrapText="1"/>
    </xf>
    <xf numFmtId="0" fontId="17" fillId="0" borderId="19" xfId="1" applyFont="1" applyBorder="1" applyAlignment="1">
      <alignment horizontal="center" vertical="center" wrapText="1"/>
    </xf>
    <xf numFmtId="166" fontId="17" fillId="0" borderId="20" xfId="1" applyNumberFormat="1" applyFont="1" applyBorder="1" applyAlignment="1">
      <alignment horizontal="center" vertical="center" wrapText="1"/>
    </xf>
    <xf numFmtId="164" fontId="17" fillId="7" borderId="35" xfId="1" applyNumberFormat="1" applyFont="1" applyFill="1" applyBorder="1" applyAlignment="1">
      <alignment horizontal="center"/>
    </xf>
    <xf numFmtId="164" fontId="17" fillId="7" borderId="27" xfId="1" applyNumberFormat="1" applyFont="1" applyFill="1" applyBorder="1" applyAlignment="1">
      <alignment horizontal="center" vertical="center"/>
    </xf>
    <xf numFmtId="164" fontId="17" fillId="7" borderId="27" xfId="1" applyNumberFormat="1" applyFont="1" applyFill="1" applyBorder="1" applyAlignment="1">
      <alignment horizontal="center"/>
    </xf>
    <xf numFmtId="166" fontId="17" fillId="7" borderId="18" xfId="1" applyNumberFormat="1" applyFont="1" applyFill="1" applyBorder="1" applyAlignment="1">
      <alignment horizontal="center" vertical="center" wrapText="1"/>
    </xf>
    <xf numFmtId="0" fontId="17" fillId="7" borderId="19" xfId="1" applyFont="1" applyFill="1" applyBorder="1" applyAlignment="1">
      <alignment horizontal="center" vertical="center" wrapText="1"/>
    </xf>
    <xf numFmtId="166" fontId="17" fillId="7" borderId="20" xfId="1" applyNumberFormat="1" applyFont="1" applyFill="1" applyBorder="1" applyAlignment="1">
      <alignment horizontal="center" vertical="center" wrapText="1"/>
    </xf>
    <xf numFmtId="0" fontId="17" fillId="3" borderId="0" xfId="1" applyFont="1" applyFill="1"/>
    <xf numFmtId="164" fontId="17" fillId="3" borderId="35" xfId="1" applyNumberFormat="1" applyFont="1" applyFill="1" applyBorder="1" applyAlignment="1">
      <alignment horizontal="center"/>
    </xf>
    <xf numFmtId="164" fontId="17" fillId="3" borderId="27" xfId="1" applyNumberFormat="1" applyFont="1" applyFill="1" applyBorder="1" applyAlignment="1">
      <alignment horizontal="center" vertical="center"/>
    </xf>
    <xf numFmtId="164" fontId="17" fillId="3" borderId="0" xfId="1" applyNumberFormat="1" applyFont="1" applyFill="1" applyAlignment="1">
      <alignment horizontal="center" vertical="center"/>
    </xf>
    <xf numFmtId="164" fontId="17" fillId="3" borderId="27" xfId="1" applyNumberFormat="1" applyFont="1" applyFill="1" applyBorder="1" applyAlignment="1">
      <alignment horizontal="center"/>
    </xf>
    <xf numFmtId="166" fontId="17" fillId="3" borderId="18" xfId="1" applyNumberFormat="1" applyFont="1" applyFill="1" applyBorder="1" applyAlignment="1">
      <alignment horizontal="center" vertical="center" wrapText="1"/>
    </xf>
    <xf numFmtId="0" fontId="17" fillId="3" borderId="19" xfId="1" applyFont="1" applyFill="1" applyBorder="1" applyAlignment="1">
      <alignment horizontal="center" vertical="center" wrapText="1"/>
    </xf>
    <xf numFmtId="166" fontId="17" fillId="3" borderId="20" xfId="1" applyNumberFormat="1" applyFont="1" applyFill="1" applyBorder="1" applyAlignment="1">
      <alignment horizontal="center" vertical="center" wrapText="1"/>
    </xf>
    <xf numFmtId="164" fontId="17" fillId="0" borderId="36" xfId="1" applyNumberFormat="1" applyFont="1" applyBorder="1" applyAlignment="1">
      <alignment horizontal="center"/>
    </xf>
    <xf numFmtId="164" fontId="17" fillId="0" borderId="8" xfId="1" applyNumberFormat="1" applyFont="1" applyBorder="1" applyAlignment="1">
      <alignment horizontal="center" vertical="center"/>
    </xf>
    <xf numFmtId="164" fontId="17" fillId="0" borderId="8" xfId="1" applyNumberFormat="1" applyFont="1" applyBorder="1" applyAlignment="1">
      <alignment horizontal="center"/>
    </xf>
    <xf numFmtId="166" fontId="17" fillId="0" borderId="37" xfId="1" applyNumberFormat="1" applyFont="1" applyBorder="1" applyAlignment="1">
      <alignment horizontal="center" vertical="center" wrapText="1"/>
    </xf>
    <xf numFmtId="170" fontId="17" fillId="0" borderId="23" xfId="1" applyNumberFormat="1" applyFont="1" applyBorder="1" applyAlignment="1">
      <alignment horizontal="right" vertical="center" wrapText="1" indent="1"/>
    </xf>
    <xf numFmtId="0" fontId="17" fillId="7" borderId="33" xfId="1" applyFont="1" applyFill="1" applyBorder="1" applyAlignment="1">
      <alignment horizontal="center" vertical="center" wrapText="1"/>
    </xf>
    <xf numFmtId="0" fontId="17" fillId="7" borderId="34" xfId="1" applyFont="1" applyFill="1" applyBorder="1" applyAlignment="1">
      <alignment horizontal="center" vertical="center" wrapText="1"/>
    </xf>
    <xf numFmtId="0" fontId="17" fillId="0" borderId="0" xfId="1" applyFont="1" applyAlignment="1">
      <alignment horizontal="center" vertical="center" wrapText="1"/>
    </xf>
    <xf numFmtId="0" fontId="20" fillId="0" borderId="36" xfId="1" applyFont="1" applyBorder="1" applyAlignment="1">
      <alignment horizontal="center" vertical="center" wrapText="1"/>
    </xf>
    <xf numFmtId="0" fontId="20" fillId="0" borderId="25" xfId="1" applyFont="1" applyBorder="1" applyAlignment="1">
      <alignment vertical="center" wrapText="1"/>
    </xf>
    <xf numFmtId="171" fontId="17" fillId="0" borderId="9" xfId="1" applyNumberFormat="1" applyFont="1" applyBorder="1" applyAlignment="1">
      <alignment horizontal="center"/>
    </xf>
    <xf numFmtId="172" fontId="8" fillId="4" borderId="19" xfId="1" applyNumberFormat="1" applyFont="1" applyFill="1" applyBorder="1" applyAlignment="1" applyProtection="1">
      <alignment horizontal="right" vertical="center" indent="1"/>
      <protection locked="0"/>
    </xf>
    <xf numFmtId="172" fontId="7" fillId="0" borderId="18" xfId="2" applyNumberFormat="1" applyFont="1" applyFill="1" applyBorder="1" applyAlignment="1" applyProtection="1">
      <alignment horizontal="right" vertical="center" indent="1"/>
    </xf>
    <xf numFmtId="172" fontId="7" fillId="5" borderId="18" xfId="2" applyNumberFormat="1" applyFont="1" applyFill="1" applyBorder="1" applyAlignment="1" applyProtection="1">
      <alignment horizontal="right" vertical="center" indent="1"/>
    </xf>
    <xf numFmtId="172" fontId="7" fillId="0" borderId="18" xfId="1" applyNumberFormat="1" applyFont="1" applyBorder="1" applyAlignment="1">
      <alignment horizontal="right" vertical="center" indent="1"/>
    </xf>
    <xf numFmtId="172" fontId="8" fillId="4" borderId="4" xfId="1" applyNumberFormat="1" applyFont="1" applyFill="1" applyBorder="1" applyAlignment="1" applyProtection="1">
      <alignment horizontal="right" vertical="center" indent="1"/>
      <protection locked="0"/>
    </xf>
    <xf numFmtId="172" fontId="7" fillId="0" borderId="1" xfId="2" applyNumberFormat="1" applyFont="1" applyFill="1" applyBorder="1" applyAlignment="1" applyProtection="1">
      <alignment horizontal="right" vertical="center" indent="1"/>
    </xf>
    <xf numFmtId="172" fontId="7" fillId="5" borderId="13" xfId="1" applyNumberFormat="1" applyFont="1" applyFill="1" applyBorder="1" applyAlignment="1">
      <alignment horizontal="right" vertical="center" indent="1"/>
    </xf>
    <xf numFmtId="172" fontId="7" fillId="0" borderId="11" xfId="1" applyNumberFormat="1" applyFont="1" applyBorder="1" applyAlignment="1">
      <alignment vertical="center" wrapText="1"/>
    </xf>
    <xf numFmtId="172" fontId="12" fillId="5" borderId="13" xfId="1" applyNumberFormat="1" applyFont="1" applyFill="1" applyBorder="1" applyAlignment="1">
      <alignment horizontal="right" vertical="center" indent="1"/>
    </xf>
    <xf numFmtId="172" fontId="5" fillId="2" borderId="9" xfId="1" applyNumberFormat="1" applyFont="1" applyFill="1" applyBorder="1" applyAlignment="1">
      <alignment horizontal="center" vertical="center"/>
    </xf>
    <xf numFmtId="0" fontId="6" fillId="4" borderId="9" xfId="1" applyFont="1" applyFill="1" applyBorder="1" applyAlignment="1" applyProtection="1">
      <alignment vertical="center"/>
      <protection locked="0"/>
    </xf>
    <xf numFmtId="164" fontId="17" fillId="0" borderId="39" xfId="1" applyNumberFormat="1" applyFont="1" applyBorder="1" applyAlignment="1">
      <alignment horizontal="center"/>
    </xf>
    <xf numFmtId="164" fontId="17" fillId="0" borderId="37" xfId="1" applyNumberFormat="1" applyFont="1" applyBorder="1" applyAlignment="1">
      <alignment horizontal="center" vertical="center" wrapText="1"/>
    </xf>
    <xf numFmtId="0" fontId="3" fillId="0" borderId="5" xfId="1" applyFont="1" applyBorder="1" applyAlignment="1">
      <alignment horizontal="left" vertical="top" wrapText="1" indent="1"/>
    </xf>
    <xf numFmtId="0" fontId="3" fillId="0" borderId="4" xfId="1" applyFont="1" applyBorder="1" applyAlignment="1">
      <alignment horizontal="left" vertical="top" wrapText="1" indent="1"/>
    </xf>
    <xf numFmtId="0" fontId="2" fillId="0" borderId="3" xfId="1" quotePrefix="1" applyFont="1" applyBorder="1" applyAlignment="1">
      <alignment horizontal="left" vertical="top" wrapText="1" indent="1"/>
    </xf>
    <xf numFmtId="0" fontId="2" fillId="0" borderId="2" xfId="1" quotePrefix="1" applyFont="1" applyBorder="1" applyAlignment="1">
      <alignment horizontal="left" vertical="top" wrapText="1" indent="1"/>
    </xf>
    <xf numFmtId="167" fontId="9" fillId="0" borderId="17" xfId="1" applyNumberFormat="1" applyFont="1" applyBorder="1" applyAlignment="1">
      <alignment horizontal="right" vertical="center" wrapText="1" indent="1"/>
    </xf>
    <xf numFmtId="167" fontId="9" fillId="0" borderId="16" xfId="1" applyNumberFormat="1" applyFont="1" applyBorder="1" applyAlignment="1">
      <alignment horizontal="right" vertical="center" wrapText="1" indent="1"/>
    </xf>
    <xf numFmtId="0" fontId="7" fillId="0" borderId="11" xfId="1" applyFont="1" applyBorder="1" applyAlignment="1">
      <alignmen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xf>
    <xf numFmtId="0" fontId="4" fillId="0" borderId="6" xfId="1" applyFont="1" applyBorder="1" applyAlignment="1">
      <alignment horizontal="left" vertical="center"/>
    </xf>
    <xf numFmtId="0" fontId="10" fillId="2" borderId="9" xfId="1" applyFont="1" applyFill="1" applyBorder="1" applyAlignment="1">
      <alignment horizontal="center" vertical="center" wrapText="1"/>
    </xf>
    <xf numFmtId="0" fontId="10" fillId="2" borderId="9" xfId="1" applyFont="1" applyFill="1" applyBorder="1" applyAlignment="1">
      <alignment horizontal="center" vertical="center"/>
    </xf>
    <xf numFmtId="0" fontId="10" fillId="3" borderId="0" xfId="1" applyFont="1" applyFill="1" applyAlignment="1">
      <alignment horizontal="left" vertical="center" wrapText="1" indent="1"/>
    </xf>
    <xf numFmtId="0" fontId="12" fillId="5" borderId="15" xfId="1" applyFont="1" applyFill="1" applyBorder="1" applyAlignment="1">
      <alignment horizontal="left" vertical="center" indent="1"/>
    </xf>
    <xf numFmtId="0" fontId="12" fillId="5" borderId="14" xfId="1" applyFont="1" applyFill="1" applyBorder="1" applyAlignment="1">
      <alignment horizontal="left" vertical="center" indent="1"/>
    </xf>
    <xf numFmtId="0" fontId="8" fillId="5" borderId="15" xfId="1" applyFont="1" applyFill="1" applyBorder="1" applyAlignment="1">
      <alignment horizontal="left" vertical="center" indent="1"/>
    </xf>
    <xf numFmtId="0" fontId="8" fillId="5" borderId="14" xfId="1" applyFont="1" applyFill="1" applyBorder="1" applyAlignment="1">
      <alignment horizontal="left" vertical="center" indent="1"/>
    </xf>
    <xf numFmtId="0" fontId="10" fillId="5" borderId="25" xfId="1" applyFont="1" applyFill="1" applyBorder="1" applyAlignment="1">
      <alignment horizontal="left" vertical="center" wrapText="1" indent="1"/>
    </xf>
    <xf numFmtId="0" fontId="10" fillId="5" borderId="24" xfId="1" applyFont="1" applyFill="1" applyBorder="1" applyAlignment="1">
      <alignment horizontal="left" vertical="center" wrapText="1" indent="1"/>
    </xf>
    <xf numFmtId="0" fontId="10" fillId="5" borderId="23" xfId="1" applyFont="1" applyFill="1" applyBorder="1" applyAlignment="1">
      <alignment horizontal="left" vertical="center" wrapText="1" indent="1"/>
    </xf>
    <xf numFmtId="0" fontId="9" fillId="0" borderId="17" xfId="1" applyFont="1" applyBorder="1" applyAlignment="1">
      <alignment horizontal="right" vertical="center" wrapText="1" indent="1"/>
    </xf>
    <xf numFmtId="0" fontId="9" fillId="0" borderId="16" xfId="1" applyFont="1" applyBorder="1" applyAlignment="1">
      <alignment horizontal="right" vertical="center" wrapText="1" indent="1"/>
    </xf>
    <xf numFmtId="0" fontId="3" fillId="0" borderId="4" xfId="1" quotePrefix="1" applyFont="1" applyBorder="1" applyAlignment="1">
      <alignment horizontal="left" vertical="top" wrapText="1" indent="1"/>
    </xf>
    <xf numFmtId="168" fontId="8" fillId="5" borderId="27" xfId="1" applyNumberFormat="1" applyFont="1" applyFill="1" applyBorder="1" applyAlignment="1">
      <alignment horizontal="left" vertical="center" indent="1"/>
    </xf>
    <xf numFmtId="168" fontId="8" fillId="5" borderId="26" xfId="1" applyNumberFormat="1" applyFont="1" applyFill="1" applyBorder="1" applyAlignment="1">
      <alignment horizontal="left" vertical="center" indent="1"/>
    </xf>
    <xf numFmtId="168" fontId="8" fillId="5" borderId="16" xfId="1" applyNumberFormat="1" applyFont="1" applyFill="1" applyBorder="1" applyAlignment="1">
      <alignment horizontal="left" vertical="center" indent="1"/>
    </xf>
    <xf numFmtId="172" fontId="3" fillId="5" borderId="17" xfId="1" applyNumberFormat="1" applyFont="1" applyFill="1" applyBorder="1" applyAlignment="1">
      <alignment horizontal="center" vertical="center"/>
    </xf>
    <xf numFmtId="172" fontId="3" fillId="5" borderId="16" xfId="1" applyNumberFormat="1" applyFont="1" applyFill="1" applyBorder="1" applyAlignment="1">
      <alignment horizontal="center" vertical="center"/>
    </xf>
    <xf numFmtId="0" fontId="21" fillId="4" borderId="12" xfId="3" applyFill="1" applyBorder="1" applyAlignment="1" applyProtection="1">
      <alignment horizontal="left" vertical="center"/>
      <protection locked="0"/>
    </xf>
    <xf numFmtId="0" fontId="6" fillId="4" borderId="11" xfId="1" applyFont="1" applyFill="1" applyBorder="1" applyAlignment="1" applyProtection="1">
      <alignment horizontal="left" vertical="center"/>
      <protection locked="0"/>
    </xf>
    <xf numFmtId="0" fontId="6" fillId="4" borderId="10" xfId="1" applyFont="1" applyFill="1" applyBorder="1" applyAlignment="1" applyProtection="1">
      <alignment horizontal="left" vertical="center"/>
      <protection locked="0"/>
    </xf>
    <xf numFmtId="0" fontId="15" fillId="0" borderId="0" xfId="1" applyFont="1" applyAlignment="1">
      <alignment horizontal="left" vertical="center" wrapText="1"/>
    </xf>
    <xf numFmtId="0" fontId="6" fillId="4" borderId="29" xfId="1" applyFont="1" applyFill="1" applyBorder="1" applyAlignment="1" applyProtection="1">
      <alignment horizontal="left" vertical="center" wrapText="1"/>
      <protection locked="0"/>
    </xf>
    <xf numFmtId="0" fontId="6" fillId="4" borderId="11" xfId="1" applyFont="1" applyFill="1" applyBorder="1" applyAlignment="1" applyProtection="1">
      <alignment horizontal="left" vertical="center" wrapText="1"/>
      <protection locked="0"/>
    </xf>
    <xf numFmtId="0" fontId="6" fillId="4" borderId="10" xfId="1" applyFont="1" applyFill="1" applyBorder="1" applyAlignment="1" applyProtection="1">
      <alignment horizontal="left" vertical="center" wrapText="1"/>
      <protection locked="0"/>
    </xf>
    <xf numFmtId="0" fontId="16" fillId="0" borderId="30" xfId="1" applyFont="1" applyBorder="1" applyAlignment="1">
      <alignment horizontal="center" vertical="center" wrapText="1"/>
    </xf>
    <xf numFmtId="0" fontId="6" fillId="0" borderId="0" xfId="1" applyFont="1" applyAlignment="1">
      <alignment horizontal="left" vertical="center"/>
    </xf>
    <xf numFmtId="0" fontId="1" fillId="0" borderId="0" xfId="1" applyAlignment="1">
      <alignment horizontal="left" vertical="center"/>
    </xf>
    <xf numFmtId="0" fontId="6" fillId="4" borderId="12" xfId="1" applyFont="1" applyFill="1" applyBorder="1" applyAlignment="1" applyProtection="1">
      <alignment horizontal="left" vertical="center" wrapText="1"/>
      <protection locked="0"/>
    </xf>
    <xf numFmtId="0" fontId="15" fillId="0" borderId="0" xfId="1" applyFont="1" applyAlignment="1">
      <alignment horizontal="left" vertical="center" wrapText="1" indent="1"/>
    </xf>
    <xf numFmtId="0" fontId="6" fillId="0" borderId="0" xfId="1" applyFont="1" applyAlignment="1">
      <alignment horizontal="left" vertical="top" wrapText="1" indent="1"/>
    </xf>
    <xf numFmtId="172" fontId="5" fillId="2" borderId="9" xfId="1" applyNumberFormat="1" applyFont="1" applyFill="1" applyBorder="1" applyAlignment="1">
      <alignment horizontal="center" vertical="center"/>
    </xf>
    <xf numFmtId="0" fontId="5" fillId="0" borderId="9" xfId="1" applyFont="1" applyBorder="1" applyAlignment="1">
      <alignment horizontal="left" vertical="center" indent="1"/>
    </xf>
    <xf numFmtId="167" fontId="9" fillId="3" borderId="0" xfId="1" applyNumberFormat="1" applyFont="1" applyFill="1" applyAlignment="1">
      <alignment horizontal="right" vertical="center" wrapText="1" indent="1"/>
    </xf>
    <xf numFmtId="0" fontId="11" fillId="3" borderId="9" xfId="1" applyFont="1" applyFill="1" applyBorder="1" applyAlignment="1">
      <alignment horizontal="left" vertical="center" wrapText="1"/>
    </xf>
    <xf numFmtId="0" fontId="11" fillId="3" borderId="9" xfId="1" applyFont="1" applyFill="1" applyBorder="1" applyAlignment="1">
      <alignment horizontal="left" vertical="center"/>
    </xf>
    <xf numFmtId="0" fontId="20" fillId="0" borderId="38"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21" xfId="1" applyFont="1" applyBorder="1" applyAlignment="1">
      <alignment horizontal="center" vertical="center" wrapText="1"/>
    </xf>
    <xf numFmtId="0" fontId="17" fillId="7" borderId="5" xfId="1" applyFont="1" applyFill="1" applyBorder="1" applyAlignment="1">
      <alignment horizontal="center" vertical="center" wrapText="1"/>
    </xf>
    <xf numFmtId="0" fontId="17" fillId="7" borderId="4" xfId="1" applyFont="1" applyFill="1" applyBorder="1" applyAlignment="1">
      <alignment horizontal="center" vertical="center" wrapText="1"/>
    </xf>
    <xf numFmtId="0" fontId="17" fillId="7" borderId="1" xfId="1" applyFont="1" applyFill="1" applyBorder="1" applyAlignment="1">
      <alignment horizontal="center" vertical="center" wrapText="1"/>
    </xf>
    <xf numFmtId="0" fontId="18" fillId="0" borderId="12" xfId="1" quotePrefix="1" applyFont="1" applyBorder="1" applyAlignment="1">
      <alignment horizontal="left" vertical="top" wrapText="1" indent="1"/>
    </xf>
    <xf numFmtId="0" fontId="18" fillId="0" borderId="11" xfId="1" quotePrefix="1" applyFont="1" applyBorder="1" applyAlignment="1">
      <alignment horizontal="left" vertical="top" wrapText="1" indent="1"/>
    </xf>
    <xf numFmtId="0" fontId="18" fillId="0" borderId="31" xfId="1" quotePrefix="1" applyFont="1" applyBorder="1" applyAlignment="1">
      <alignment horizontal="left" vertical="top" wrapText="1"/>
    </xf>
    <xf numFmtId="0" fontId="18" fillId="0" borderId="11" xfId="1" quotePrefix="1" applyFont="1" applyBorder="1" applyAlignment="1">
      <alignment horizontal="left" vertical="top" wrapText="1"/>
    </xf>
    <xf numFmtId="0" fontId="18" fillId="0" borderId="10" xfId="1" quotePrefix="1" applyFont="1" applyBorder="1" applyAlignment="1">
      <alignment horizontal="left" vertical="top" wrapText="1"/>
    </xf>
  </cellXfs>
  <cellStyles count="4">
    <cellStyle name="Lien hypertexte" xfId="3" builtinId="8"/>
    <cellStyle name="Monétaire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200025</xdr:colOff>
      <xdr:row>0</xdr:row>
      <xdr:rowOff>95250</xdr:rowOff>
    </xdr:from>
    <xdr:ext cx="838200" cy="1053653"/>
    <xdr:pic>
      <xdr:nvPicPr>
        <xdr:cNvPr id="3" name="Grafik 4">
          <a:extLst>
            <a:ext uri="{FF2B5EF4-FFF2-40B4-BE49-F238E27FC236}">
              <a16:creationId xmlns:a16="http://schemas.microsoft.com/office/drawing/2014/main" id="{B235E646-91AF-4070-9070-57ACB32DC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95250"/>
          <a:ext cx="838200" cy="10536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514349</xdr:colOff>
      <xdr:row>31</xdr:row>
      <xdr:rowOff>172558</xdr:rowOff>
    </xdr:from>
    <xdr:ext cx="1104900" cy="1281146"/>
    <xdr:pic>
      <xdr:nvPicPr>
        <xdr:cNvPr id="2" name="Grafik 1">
          <a:extLst>
            <a:ext uri="{FF2B5EF4-FFF2-40B4-BE49-F238E27FC236}">
              <a16:creationId xmlns:a16="http://schemas.microsoft.com/office/drawing/2014/main" id="{E098B0E3-6E05-4B0B-BE9F-D4185918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49" y="6801958"/>
          <a:ext cx="1104900" cy="12811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showRowColHeaders="0" showRuler="0" topLeftCell="A16" zoomScaleNormal="100" workbookViewId="0">
      <selection activeCell="E13" sqref="E13"/>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7" ht="95.25" customHeight="1" x14ac:dyDescent="0.25">
      <c r="A1" s="35"/>
      <c r="B1" s="122" t="s">
        <v>55</v>
      </c>
      <c r="C1" s="122"/>
      <c r="D1" s="122"/>
      <c r="E1" s="122"/>
      <c r="F1" s="122"/>
    </row>
    <row r="2" spans="1:7" ht="25.15" customHeight="1" x14ac:dyDescent="0.25">
      <c r="A2" s="34" t="s">
        <v>45</v>
      </c>
      <c r="B2" s="125"/>
      <c r="C2" s="120"/>
      <c r="D2" s="120"/>
      <c r="E2" s="120"/>
      <c r="F2" s="121"/>
    </row>
    <row r="3" spans="1:7" ht="5.0999999999999996" customHeight="1" x14ac:dyDescent="0.25">
      <c r="A3" s="33"/>
      <c r="B3" s="32"/>
      <c r="C3" s="32"/>
      <c r="D3" s="124"/>
      <c r="E3" s="124"/>
      <c r="F3" s="124"/>
      <c r="G3" s="2"/>
    </row>
    <row r="4" spans="1:7" ht="41.25" customHeight="1" x14ac:dyDescent="0.25">
      <c r="A4" s="118" t="s">
        <v>44</v>
      </c>
      <c r="B4" s="118"/>
      <c r="C4" s="118"/>
      <c r="D4" s="119"/>
      <c r="E4" s="120"/>
      <c r="F4" s="121"/>
    </row>
    <row r="5" spans="1:7" ht="15" customHeight="1" x14ac:dyDescent="0.25">
      <c r="A5" s="31" t="s">
        <v>43</v>
      </c>
      <c r="B5" s="115"/>
      <c r="C5" s="116"/>
      <c r="D5" s="117"/>
      <c r="E5" s="31" t="s">
        <v>42</v>
      </c>
      <c r="F5" s="84"/>
    </row>
    <row r="6" spans="1:7" ht="15" customHeight="1" x14ac:dyDescent="0.25">
      <c r="A6" s="126" t="s">
        <v>41</v>
      </c>
      <c r="B6" s="126"/>
      <c r="C6" s="123" t="s">
        <v>40</v>
      </c>
      <c r="D6" s="124"/>
      <c r="E6" s="124"/>
      <c r="F6" s="124"/>
    </row>
    <row r="7" spans="1:7" ht="15" customHeight="1" x14ac:dyDescent="0.25">
      <c r="A7" s="126" t="s">
        <v>39</v>
      </c>
      <c r="B7" s="126"/>
      <c r="C7" s="123" t="s">
        <v>38</v>
      </c>
      <c r="D7" s="124"/>
      <c r="E7" s="124"/>
      <c r="F7" s="124"/>
    </row>
    <row r="8" spans="1:7" ht="30" customHeight="1" x14ac:dyDescent="0.25">
      <c r="A8" s="127" t="s">
        <v>37</v>
      </c>
      <c r="B8" s="127"/>
      <c r="C8" s="127"/>
      <c r="D8" s="127"/>
      <c r="E8" s="127"/>
      <c r="F8" s="127"/>
    </row>
    <row r="9" spans="1:7" ht="15" customHeight="1" x14ac:dyDescent="0.25">
      <c r="A9" s="30"/>
      <c r="B9" s="28"/>
      <c r="C9" s="29"/>
    </row>
    <row r="10" spans="1:7" ht="33" customHeight="1" x14ac:dyDescent="0.25">
      <c r="A10" s="28" t="s">
        <v>36</v>
      </c>
      <c r="B10" s="28"/>
      <c r="C10" s="25">
        <v>0</v>
      </c>
      <c r="D10" s="27" t="s">
        <v>35</v>
      </c>
      <c r="E10" s="26" t="s">
        <v>34</v>
      </c>
      <c r="F10" s="25">
        <v>2023</v>
      </c>
      <c r="G10" s="24"/>
    </row>
    <row r="11" spans="1:7" ht="5.0999999999999996" customHeight="1" x14ac:dyDescent="0.25">
      <c r="A11" s="23"/>
      <c r="B11" s="23"/>
      <c r="C11" s="23"/>
      <c r="D11" s="22"/>
    </row>
    <row r="12" spans="1:7" ht="57" customHeight="1" x14ac:dyDescent="0.25">
      <c r="A12" s="104" t="s">
        <v>33</v>
      </c>
      <c r="B12" s="105"/>
      <c r="C12" s="106"/>
      <c r="D12" s="19" t="s">
        <v>20</v>
      </c>
      <c r="E12" s="19" t="s">
        <v>19</v>
      </c>
      <c r="F12" s="18" t="s">
        <v>18</v>
      </c>
      <c r="G12" s="17"/>
    </row>
    <row r="13" spans="1:7" ht="25.15" customHeight="1" x14ac:dyDescent="0.25">
      <c r="A13" s="21">
        <v>4.91</v>
      </c>
      <c r="B13" s="91" t="s">
        <v>32</v>
      </c>
      <c r="C13" s="92"/>
      <c r="D13" s="74"/>
      <c r="E13" s="74">
        <v>0</v>
      </c>
      <c r="F13" s="75">
        <f>D13+E13</f>
        <v>0</v>
      </c>
      <c r="G13" s="7"/>
    </row>
    <row r="14" spans="1:7" ht="27" customHeight="1" x14ac:dyDescent="0.25">
      <c r="A14" s="110" t="s">
        <v>31</v>
      </c>
      <c r="B14" s="111"/>
      <c r="C14" s="112"/>
      <c r="D14" s="113" t="s">
        <v>30</v>
      </c>
      <c r="E14" s="114"/>
      <c r="F14" s="76"/>
      <c r="G14" s="7"/>
    </row>
    <row r="15" spans="1:7" ht="25.15" customHeight="1" x14ac:dyDescent="0.25">
      <c r="A15" s="21">
        <v>4.1100000000000003</v>
      </c>
      <c r="B15" s="91" t="s">
        <v>29</v>
      </c>
      <c r="C15" s="92"/>
      <c r="D15" s="74">
        <v>0</v>
      </c>
      <c r="E15" s="74">
        <v>0</v>
      </c>
      <c r="F15" s="75">
        <f>D15+E15</f>
        <v>0</v>
      </c>
      <c r="G15" s="7"/>
    </row>
    <row r="16" spans="1:7" ht="25.15" customHeight="1" x14ac:dyDescent="0.25">
      <c r="A16" s="21">
        <v>4.12</v>
      </c>
      <c r="B16" s="91" t="s">
        <v>28</v>
      </c>
      <c r="C16" s="92"/>
      <c r="D16" s="74">
        <v>0</v>
      </c>
      <c r="E16" s="74">
        <v>0</v>
      </c>
      <c r="F16" s="75">
        <f>D16+E16</f>
        <v>0</v>
      </c>
      <c r="G16" s="7"/>
    </row>
    <row r="17" spans="1:7" ht="25.15" customHeight="1" x14ac:dyDescent="0.25">
      <c r="A17" s="21">
        <v>4.13</v>
      </c>
      <c r="B17" s="91" t="s">
        <v>27</v>
      </c>
      <c r="C17" s="92"/>
      <c r="D17" s="74">
        <v>0</v>
      </c>
      <c r="E17" s="74">
        <v>0</v>
      </c>
      <c r="F17" s="75">
        <f>D17+E17</f>
        <v>0</v>
      </c>
      <c r="G17" s="7"/>
    </row>
    <row r="18" spans="1:7" ht="25.15" customHeight="1" x14ac:dyDescent="0.25">
      <c r="A18" s="21">
        <v>4.1399999999999997</v>
      </c>
      <c r="B18" s="91" t="s">
        <v>26</v>
      </c>
      <c r="C18" s="92"/>
      <c r="D18" s="74">
        <v>0</v>
      </c>
      <c r="E18" s="74">
        <v>0</v>
      </c>
      <c r="F18" s="75">
        <f>D18+E18</f>
        <v>0</v>
      </c>
      <c r="G18" s="7"/>
    </row>
    <row r="19" spans="1:7" ht="25.15" customHeight="1" x14ac:dyDescent="0.25">
      <c r="A19" s="21">
        <v>4.21</v>
      </c>
      <c r="B19" s="91" t="s">
        <v>25</v>
      </c>
      <c r="C19" s="92"/>
      <c r="D19" s="74">
        <v>0</v>
      </c>
      <c r="E19" s="74">
        <v>0</v>
      </c>
      <c r="F19" s="75">
        <f>IF((D19+E19)&gt;30000,((D19+E19)-30000),0)</f>
        <v>0</v>
      </c>
      <c r="G19" s="7"/>
    </row>
    <row r="20" spans="1:7" ht="25.15" customHeight="1" x14ac:dyDescent="0.25">
      <c r="A20" s="21">
        <v>4.3099999999999996</v>
      </c>
      <c r="B20" s="91" t="s">
        <v>24</v>
      </c>
      <c r="C20" s="92"/>
      <c r="D20" s="74">
        <v>0</v>
      </c>
      <c r="E20" s="74">
        <v>0</v>
      </c>
      <c r="F20" s="75">
        <f>IF((D20+E20)&gt;15000,((D20+E20)-15000),0)</f>
        <v>0</v>
      </c>
      <c r="G20" s="7"/>
    </row>
    <row r="21" spans="1:7" ht="27" customHeight="1" x14ac:dyDescent="0.25">
      <c r="A21" s="110" t="s">
        <v>23</v>
      </c>
      <c r="B21" s="111"/>
      <c r="C21" s="112"/>
      <c r="D21" s="113" t="s">
        <v>22</v>
      </c>
      <c r="E21" s="114"/>
      <c r="F21" s="76"/>
      <c r="G21" s="7"/>
    </row>
    <row r="22" spans="1:7" ht="25.15" customHeight="1" x14ac:dyDescent="0.25">
      <c r="A22" s="20">
        <v>7.91</v>
      </c>
      <c r="B22" s="91" t="s">
        <v>14</v>
      </c>
      <c r="C22" s="92"/>
      <c r="D22" s="74">
        <v>0</v>
      </c>
      <c r="E22" s="74">
        <v>0</v>
      </c>
      <c r="F22" s="75">
        <f>(D22+E22)*5%</f>
        <v>0</v>
      </c>
      <c r="G22" s="7"/>
    </row>
    <row r="23" spans="1:7" ht="25.15" customHeight="1" x14ac:dyDescent="0.25">
      <c r="A23" s="93"/>
      <c r="B23" s="93"/>
      <c r="C23" s="93"/>
      <c r="D23" s="93"/>
      <c r="E23" s="93"/>
      <c r="F23" s="93"/>
      <c r="G23" s="12"/>
    </row>
    <row r="24" spans="1:7" ht="57" customHeight="1" x14ac:dyDescent="0.25">
      <c r="A24" s="104" t="s">
        <v>21</v>
      </c>
      <c r="B24" s="105"/>
      <c r="C24" s="106"/>
      <c r="D24" s="19" t="s">
        <v>20</v>
      </c>
      <c r="E24" s="19" t="s">
        <v>19</v>
      </c>
      <c r="F24" s="18" t="s">
        <v>18</v>
      </c>
      <c r="G24" s="17"/>
    </row>
    <row r="25" spans="1:7" ht="35.1" customHeight="1" x14ac:dyDescent="0.25">
      <c r="A25" s="16" t="s">
        <v>17</v>
      </c>
      <c r="B25" s="107" t="s">
        <v>16</v>
      </c>
      <c r="C25" s="108"/>
      <c r="D25" s="74">
        <v>0</v>
      </c>
      <c r="E25" s="74">
        <v>0</v>
      </c>
      <c r="F25" s="77">
        <f>(D25+E25)*0.8</f>
        <v>0</v>
      </c>
      <c r="G25" s="15"/>
    </row>
    <row r="26" spans="1:7" ht="35.1" customHeight="1" x14ac:dyDescent="0.25">
      <c r="A26" s="14" t="s">
        <v>15</v>
      </c>
      <c r="B26" s="91" t="s">
        <v>14</v>
      </c>
      <c r="C26" s="92"/>
      <c r="D26" s="78">
        <v>0</v>
      </c>
      <c r="E26" s="78">
        <v>0</v>
      </c>
      <c r="F26" s="79">
        <f>(D26+E26)*5%</f>
        <v>0</v>
      </c>
      <c r="G26" s="7"/>
    </row>
    <row r="27" spans="1:7" ht="25.15" customHeight="1" x14ac:dyDescent="0.25">
      <c r="A27" s="93"/>
      <c r="B27" s="93"/>
      <c r="C27" s="93"/>
      <c r="D27" s="93"/>
      <c r="E27" s="93"/>
      <c r="F27" s="93"/>
      <c r="G27" s="12"/>
    </row>
    <row r="28" spans="1:7" ht="25.15" customHeight="1" x14ac:dyDescent="0.25">
      <c r="A28" s="102" t="s">
        <v>13</v>
      </c>
      <c r="B28" s="103"/>
      <c r="C28" s="103"/>
      <c r="D28" s="103"/>
      <c r="E28" s="103"/>
      <c r="F28" s="80">
        <f>IF(C10&gt;=2,(C10-1)*-11500,0)</f>
        <v>0</v>
      </c>
      <c r="G28" s="12"/>
    </row>
    <row r="29" spans="1:7" ht="25.15" customHeight="1" x14ac:dyDescent="0.25">
      <c r="A29" s="13"/>
      <c r="B29" s="13"/>
      <c r="C29" s="13"/>
      <c r="D29" s="13"/>
      <c r="E29" s="13"/>
      <c r="F29" s="81"/>
      <c r="G29" s="12"/>
    </row>
    <row r="30" spans="1:7" ht="25.15" customHeight="1" x14ac:dyDescent="0.25">
      <c r="A30" s="100" t="s">
        <v>12</v>
      </c>
      <c r="B30" s="101"/>
      <c r="C30" s="101"/>
      <c r="D30" s="101"/>
      <c r="E30" s="101"/>
      <c r="F30" s="82">
        <f>SUM(F13:F22,F25:F26,F28)</f>
        <v>0</v>
      </c>
      <c r="G30" s="11"/>
    </row>
    <row r="31" spans="1:7" ht="38.25" customHeight="1" x14ac:dyDescent="0.25">
      <c r="A31" s="99" t="s">
        <v>11</v>
      </c>
      <c r="B31" s="99"/>
      <c r="C31" s="99"/>
      <c r="D31" s="125" t="s">
        <v>10</v>
      </c>
      <c r="E31" s="120"/>
      <c r="F31" s="121"/>
    </row>
    <row r="32" spans="1:7" ht="25.15" customHeight="1" x14ac:dyDescent="0.25">
      <c r="A32" s="131" t="s">
        <v>9</v>
      </c>
      <c r="B32" s="132"/>
      <c r="C32" s="132"/>
      <c r="D32" s="97" t="s">
        <v>8</v>
      </c>
      <c r="E32" s="98"/>
      <c r="F32" s="97" t="s">
        <v>7</v>
      </c>
    </row>
    <row r="33" spans="1:7" ht="25.15" customHeight="1" x14ac:dyDescent="0.25">
      <c r="A33" s="132"/>
      <c r="B33" s="132"/>
      <c r="C33" s="132"/>
      <c r="D33" s="98"/>
      <c r="E33" s="98"/>
      <c r="F33" s="98"/>
    </row>
    <row r="34" spans="1:7" ht="5.0999999999999996" customHeight="1" x14ac:dyDescent="0.25">
      <c r="A34" s="10"/>
      <c r="B34" s="130"/>
      <c r="C34" s="130"/>
      <c r="D34" s="9"/>
      <c r="E34" s="9"/>
      <c r="F34" s="8"/>
      <c r="G34" s="7"/>
    </row>
    <row r="35" spans="1:7" ht="25.15" customHeight="1" x14ac:dyDescent="0.25">
      <c r="A35" s="129" t="s">
        <v>6</v>
      </c>
      <c r="B35" s="129"/>
      <c r="C35" s="129"/>
      <c r="D35" s="128" t="str">
        <f>IF(F30=0,"xx",VLOOKUP($F$30,TARIFS!A3:I31,6,4))</f>
        <v>xx</v>
      </c>
      <c r="E35" s="128"/>
      <c r="F35" s="83" t="str">
        <f>IF(F30=0,"xx",VLOOKUP($F$30,TARIFS!A3:I31,9,4))</f>
        <v>xx</v>
      </c>
    </row>
    <row r="36" spans="1:7" ht="25.15" customHeight="1" x14ac:dyDescent="0.25">
      <c r="A36" s="94"/>
      <c r="B36" s="95"/>
      <c r="C36" s="95"/>
      <c r="D36" s="95"/>
      <c r="E36" s="95"/>
      <c r="F36" s="96"/>
    </row>
    <row r="37" spans="1:7" ht="56.25" customHeight="1" x14ac:dyDescent="0.25">
      <c r="A37" s="87" t="s">
        <v>5</v>
      </c>
      <c r="B37" s="88"/>
      <c r="C37" s="88"/>
      <c r="D37" s="109" t="s">
        <v>4</v>
      </c>
      <c r="E37" s="109"/>
      <c r="F37" s="6" t="s">
        <v>3</v>
      </c>
    </row>
    <row r="38" spans="1:7" ht="12" customHeight="1" x14ac:dyDescent="0.25">
      <c r="A38" s="5"/>
      <c r="B38" s="5"/>
      <c r="C38" s="5"/>
      <c r="D38" s="4"/>
      <c r="E38" s="4"/>
      <c r="F38" s="4"/>
    </row>
    <row r="39" spans="1:7" ht="36" customHeight="1" x14ac:dyDescent="0.25">
      <c r="A39" s="87" t="s">
        <v>2</v>
      </c>
      <c r="B39" s="88"/>
      <c r="C39" s="88"/>
      <c r="D39" s="89" t="s">
        <v>1</v>
      </c>
      <c r="E39" s="90"/>
      <c r="F39" s="3" t="s">
        <v>0</v>
      </c>
    </row>
  </sheetData>
  <mergeCells count="44">
    <mergeCell ref="A37:C37"/>
    <mergeCell ref="D35:E35"/>
    <mergeCell ref="A35:C35"/>
    <mergeCell ref="B34:C34"/>
    <mergeCell ref="D31:F31"/>
    <mergeCell ref="A32:C33"/>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8:F8"/>
    <mergeCell ref="A14:C14"/>
    <mergeCell ref="D14:E14"/>
    <mergeCell ref="A12:C12"/>
    <mergeCell ref="B5:D5"/>
    <mergeCell ref="A4:C4"/>
    <mergeCell ref="D4:F4"/>
    <mergeCell ref="A39:C39"/>
    <mergeCell ref="D39:E39"/>
    <mergeCell ref="B20:C20"/>
    <mergeCell ref="B26:C26"/>
    <mergeCell ref="A27:F27"/>
    <mergeCell ref="A36:F36"/>
    <mergeCell ref="D32:E33"/>
    <mergeCell ref="F32:F33"/>
    <mergeCell ref="A31:C31"/>
    <mergeCell ref="A30:E30"/>
    <mergeCell ref="A28:E28"/>
    <mergeCell ref="A24:C24"/>
    <mergeCell ref="B25:C25"/>
    <mergeCell ref="A23:F23"/>
    <mergeCell ref="B22:C22"/>
    <mergeCell ref="D37:E37"/>
  </mergeCells>
  <printOptions horizontalCentered="1" verticalCentered="1"/>
  <pageMargins left="0.39370078740157483" right="0.39370078740157483" top="0.39370078740157483" bottom="0.39370078740157483" header="0.27559055118110237" footer="0.27559055118110237"/>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abSelected="1" workbookViewId="0">
      <selection activeCell="I8" sqref="I8"/>
    </sheetView>
  </sheetViews>
  <sheetFormatPr baseColWidth="10" defaultColWidth="11.42578125" defaultRowHeight="15" x14ac:dyDescent="0.25"/>
  <cols>
    <col min="1" max="1" width="11.7109375" style="37" customWidth="1"/>
    <col min="2" max="2" width="5.7109375" style="37" customWidth="1"/>
    <col min="3" max="3" width="14.28515625" style="37" customWidth="1"/>
    <col min="4" max="4" width="3.7109375" style="36" customWidth="1"/>
    <col min="5" max="5" width="18.7109375" style="37" hidden="1" customWidth="1"/>
    <col min="6" max="6" width="30.7109375" style="36" customWidth="1"/>
    <col min="7" max="7" width="3.7109375" style="36" customWidth="1"/>
    <col min="8" max="8" width="18.7109375" style="36" hidden="1" customWidth="1"/>
    <col min="9" max="9" width="30.7109375" style="37" customWidth="1"/>
    <col min="10" max="10" width="11.42578125" style="36"/>
    <col min="11" max="11" width="23.7109375" style="36" customWidth="1"/>
    <col min="12" max="16384" width="11.42578125" style="36"/>
  </cols>
  <sheetData>
    <row r="1" spans="1:11" ht="30" customHeight="1" x14ac:dyDescent="0.25">
      <c r="A1" s="133" t="s">
        <v>50</v>
      </c>
      <c r="B1" s="134"/>
      <c r="C1" s="135"/>
      <c r="D1" s="70"/>
      <c r="E1" s="72"/>
      <c r="F1" s="71" t="s">
        <v>54</v>
      </c>
      <c r="G1" s="70"/>
      <c r="I1" s="71" t="s">
        <v>54</v>
      </c>
      <c r="K1" s="71" t="s">
        <v>54</v>
      </c>
    </row>
    <row r="2" spans="1:11" ht="33.75" x14ac:dyDescent="0.25">
      <c r="A2" s="136" t="s">
        <v>49</v>
      </c>
      <c r="B2" s="137"/>
      <c r="C2" s="138"/>
      <c r="D2" s="70"/>
      <c r="E2" s="69"/>
      <c r="F2" s="68" t="s">
        <v>48</v>
      </c>
      <c r="G2" s="70"/>
      <c r="H2" s="69"/>
      <c r="I2" s="68" t="s">
        <v>47</v>
      </c>
      <c r="K2" s="68" t="s">
        <v>51</v>
      </c>
    </row>
    <row r="3" spans="1:11" x14ac:dyDescent="0.25">
      <c r="A3" s="86">
        <v>0</v>
      </c>
      <c r="B3" s="67" t="s">
        <v>46</v>
      </c>
      <c r="C3" s="66">
        <v>40000</v>
      </c>
      <c r="D3" s="42"/>
      <c r="E3" s="65"/>
      <c r="F3" s="63">
        <v>81.25</v>
      </c>
      <c r="G3" s="42"/>
      <c r="H3" s="64"/>
      <c r="I3" s="63">
        <f>MROUND(F3/12,0.05)</f>
        <v>6.75</v>
      </c>
      <c r="K3" s="73">
        <f>100*F3/109</f>
        <v>74.541284403669721</v>
      </c>
    </row>
    <row r="4" spans="1:11" x14ac:dyDescent="0.25">
      <c r="A4" s="54">
        <v>40001</v>
      </c>
      <c r="B4" s="53" t="s">
        <v>46</v>
      </c>
      <c r="C4" s="52">
        <v>43000</v>
      </c>
      <c r="D4" s="42"/>
      <c r="E4" s="65"/>
      <c r="F4" s="85">
        <v>77.45</v>
      </c>
      <c r="G4" s="42"/>
      <c r="H4" s="64"/>
      <c r="I4" s="63">
        <f>MROUND(F4/12,0.05)</f>
        <v>6.45</v>
      </c>
      <c r="K4" s="73">
        <f>100*F4/109</f>
        <v>71.055045871559628</v>
      </c>
    </row>
    <row r="5" spans="1:11" x14ac:dyDescent="0.25">
      <c r="A5" s="48">
        <v>43001</v>
      </c>
      <c r="B5" s="47" t="s">
        <v>46</v>
      </c>
      <c r="C5" s="46">
        <v>46000</v>
      </c>
      <c r="D5" s="42"/>
      <c r="E5" s="51"/>
      <c r="F5" s="49">
        <v>75.25</v>
      </c>
      <c r="G5" s="42"/>
      <c r="H5" s="50"/>
      <c r="I5" s="63">
        <f>MROUND(F5/12,0.05)</f>
        <v>6.25</v>
      </c>
      <c r="K5" s="73">
        <f>100*F5/109</f>
        <v>69.036697247706428</v>
      </c>
    </row>
    <row r="6" spans="1:11" x14ac:dyDescent="0.25">
      <c r="A6" s="54">
        <v>46001</v>
      </c>
      <c r="B6" s="53" t="s">
        <v>46</v>
      </c>
      <c r="C6" s="52">
        <v>49000</v>
      </c>
      <c r="D6" s="42"/>
      <c r="E6" s="45"/>
      <c r="F6" s="43">
        <v>73.05</v>
      </c>
      <c r="G6" s="42"/>
      <c r="H6" s="44"/>
      <c r="I6" s="63">
        <f t="shared" ref="I6:I31" si="0">MROUND(F6/12,0.05)</f>
        <v>6.1000000000000005</v>
      </c>
      <c r="K6" s="73">
        <f t="shared" ref="K6:K31" si="1">100*F6/109</f>
        <v>67.018348623853214</v>
      </c>
    </row>
    <row r="7" spans="1:11" x14ac:dyDescent="0.25">
      <c r="A7" s="48">
        <v>49001</v>
      </c>
      <c r="B7" s="47" t="s">
        <v>46</v>
      </c>
      <c r="C7" s="46">
        <v>52000</v>
      </c>
      <c r="D7" s="42"/>
      <c r="E7" s="51"/>
      <c r="F7" s="49">
        <v>70.849999999999994</v>
      </c>
      <c r="G7" s="42"/>
      <c r="H7" s="50"/>
      <c r="I7" s="63">
        <f t="shared" si="0"/>
        <v>5.9</v>
      </c>
      <c r="K7" s="73">
        <f t="shared" si="1"/>
        <v>64.999999999999986</v>
      </c>
    </row>
    <row r="8" spans="1:11" x14ac:dyDescent="0.25">
      <c r="A8" s="54">
        <v>52001</v>
      </c>
      <c r="B8" s="53" t="s">
        <v>46</v>
      </c>
      <c r="C8" s="52">
        <v>55000</v>
      </c>
      <c r="D8" s="42"/>
      <c r="E8" s="45"/>
      <c r="F8" s="43">
        <v>68.650000000000006</v>
      </c>
      <c r="G8" s="42"/>
      <c r="H8" s="44"/>
      <c r="I8" s="63">
        <f t="shared" si="0"/>
        <v>5.7</v>
      </c>
      <c r="K8" s="73">
        <f t="shared" si="1"/>
        <v>62.9816513761468</v>
      </c>
    </row>
    <row r="9" spans="1:11" x14ac:dyDescent="0.25">
      <c r="A9" s="62">
        <v>55001</v>
      </c>
      <c r="B9" s="61" t="s">
        <v>46</v>
      </c>
      <c r="C9" s="60">
        <v>58500</v>
      </c>
      <c r="D9" s="42"/>
      <c r="E9" s="51"/>
      <c r="F9" s="49">
        <v>67.45</v>
      </c>
      <c r="G9" s="42"/>
      <c r="H9" s="50"/>
      <c r="I9" s="63">
        <f t="shared" si="0"/>
        <v>5.6000000000000005</v>
      </c>
      <c r="K9" s="73">
        <f t="shared" si="1"/>
        <v>61.88073394495413</v>
      </c>
    </row>
    <row r="10" spans="1:11" s="55" customFormat="1" x14ac:dyDescent="0.25">
      <c r="A10" s="54">
        <v>58501</v>
      </c>
      <c r="B10" s="53" t="s">
        <v>46</v>
      </c>
      <c r="C10" s="52">
        <v>62000</v>
      </c>
      <c r="D10" s="58"/>
      <c r="E10" s="59"/>
      <c r="F10" s="56">
        <v>66.25</v>
      </c>
      <c r="G10" s="58"/>
      <c r="H10" s="57"/>
      <c r="I10" s="63">
        <f t="shared" si="0"/>
        <v>5.5</v>
      </c>
      <c r="K10" s="73">
        <f t="shared" si="1"/>
        <v>60.779816513761467</v>
      </c>
    </row>
    <row r="11" spans="1:11" x14ac:dyDescent="0.25">
      <c r="A11" s="48">
        <v>62001</v>
      </c>
      <c r="B11" s="47" t="s">
        <v>46</v>
      </c>
      <c r="C11" s="46">
        <v>65500</v>
      </c>
      <c r="D11" s="42"/>
      <c r="E11" s="51"/>
      <c r="F11" s="49">
        <v>65.05</v>
      </c>
      <c r="G11" s="42"/>
      <c r="H11" s="50"/>
      <c r="I11" s="63">
        <f t="shared" si="0"/>
        <v>5.4</v>
      </c>
      <c r="K11" s="73">
        <f t="shared" si="1"/>
        <v>59.678899082568805</v>
      </c>
    </row>
    <row r="12" spans="1:11" x14ac:dyDescent="0.25">
      <c r="A12" s="54">
        <v>65501</v>
      </c>
      <c r="B12" s="53" t="s">
        <v>46</v>
      </c>
      <c r="C12" s="52">
        <v>69000</v>
      </c>
      <c r="D12" s="42"/>
      <c r="E12" s="45"/>
      <c r="F12" s="43">
        <v>63.85</v>
      </c>
      <c r="G12" s="42"/>
      <c r="H12" s="44"/>
      <c r="I12" s="63">
        <f t="shared" si="0"/>
        <v>5.3000000000000007</v>
      </c>
      <c r="K12" s="73">
        <f t="shared" si="1"/>
        <v>58.577981651376149</v>
      </c>
    </row>
    <row r="13" spans="1:11" x14ac:dyDescent="0.25">
      <c r="A13" s="48">
        <v>69001</v>
      </c>
      <c r="B13" s="47" t="s">
        <v>46</v>
      </c>
      <c r="C13" s="46">
        <v>72500</v>
      </c>
      <c r="D13" s="42"/>
      <c r="E13" s="51"/>
      <c r="F13" s="49">
        <v>62.65</v>
      </c>
      <c r="G13" s="42"/>
      <c r="H13" s="50"/>
      <c r="I13" s="63">
        <f t="shared" si="0"/>
        <v>5.2</v>
      </c>
      <c r="K13" s="73">
        <f t="shared" si="1"/>
        <v>57.477064220183486</v>
      </c>
    </row>
    <row r="14" spans="1:11" x14ac:dyDescent="0.25">
      <c r="A14" s="54">
        <v>72501</v>
      </c>
      <c r="B14" s="53" t="s">
        <v>46</v>
      </c>
      <c r="C14" s="52">
        <v>76000</v>
      </c>
      <c r="D14" s="42"/>
      <c r="E14" s="45"/>
      <c r="F14" s="43">
        <v>61.45</v>
      </c>
      <c r="G14" s="42"/>
      <c r="H14" s="44"/>
      <c r="I14" s="63">
        <f t="shared" si="0"/>
        <v>5.1000000000000005</v>
      </c>
      <c r="K14" s="73">
        <f t="shared" si="1"/>
        <v>56.376146788990823</v>
      </c>
    </row>
    <row r="15" spans="1:11" x14ac:dyDescent="0.25">
      <c r="A15" s="48">
        <v>76001</v>
      </c>
      <c r="B15" s="47" t="s">
        <v>46</v>
      </c>
      <c r="C15" s="46">
        <v>79500</v>
      </c>
      <c r="D15" s="42"/>
      <c r="E15" s="51"/>
      <c r="F15" s="49">
        <v>60.25</v>
      </c>
      <c r="G15" s="42"/>
      <c r="H15" s="50"/>
      <c r="I15" s="63">
        <f t="shared" si="0"/>
        <v>5</v>
      </c>
      <c r="K15" s="73">
        <f t="shared" si="1"/>
        <v>55.275229357798167</v>
      </c>
    </row>
    <row r="16" spans="1:11" x14ac:dyDescent="0.25">
      <c r="A16" s="54">
        <v>79501</v>
      </c>
      <c r="B16" s="53" t="s">
        <v>46</v>
      </c>
      <c r="C16" s="52">
        <v>83000</v>
      </c>
      <c r="D16" s="42"/>
      <c r="E16" s="45"/>
      <c r="F16" s="43">
        <v>59.25</v>
      </c>
      <c r="G16" s="42"/>
      <c r="H16" s="44"/>
      <c r="I16" s="63">
        <f t="shared" si="0"/>
        <v>4.95</v>
      </c>
      <c r="K16" s="73">
        <f t="shared" si="1"/>
        <v>54.357798165137616</v>
      </c>
    </row>
    <row r="17" spans="1:11" x14ac:dyDescent="0.25">
      <c r="A17" s="48">
        <v>83001</v>
      </c>
      <c r="B17" s="47" t="s">
        <v>46</v>
      </c>
      <c r="C17" s="46">
        <v>86500</v>
      </c>
      <c r="D17" s="42"/>
      <c r="E17" s="51"/>
      <c r="F17" s="49">
        <v>55.65</v>
      </c>
      <c r="G17" s="42"/>
      <c r="H17" s="50"/>
      <c r="I17" s="63">
        <f t="shared" si="0"/>
        <v>4.6500000000000004</v>
      </c>
      <c r="K17" s="73">
        <f t="shared" si="1"/>
        <v>51.055045871559635</v>
      </c>
    </row>
    <row r="18" spans="1:11" x14ac:dyDescent="0.25">
      <c r="A18" s="54">
        <v>86501</v>
      </c>
      <c r="B18" s="53" t="s">
        <v>46</v>
      </c>
      <c r="C18" s="52">
        <v>90000</v>
      </c>
      <c r="D18" s="42"/>
      <c r="E18" s="45"/>
      <c r="F18" s="43">
        <v>52.25</v>
      </c>
      <c r="G18" s="42"/>
      <c r="H18" s="44"/>
      <c r="I18" s="63">
        <f t="shared" si="0"/>
        <v>4.3500000000000005</v>
      </c>
      <c r="K18" s="73">
        <f t="shared" si="1"/>
        <v>47.935779816513758</v>
      </c>
    </row>
    <row r="19" spans="1:11" x14ac:dyDescent="0.25">
      <c r="A19" s="48">
        <v>90001</v>
      </c>
      <c r="B19" s="47" t="s">
        <v>46</v>
      </c>
      <c r="C19" s="46">
        <v>93500</v>
      </c>
      <c r="D19" s="42"/>
      <c r="E19" s="51"/>
      <c r="F19" s="49">
        <v>48.45</v>
      </c>
      <c r="G19" s="42"/>
      <c r="H19" s="50"/>
      <c r="I19" s="63">
        <f t="shared" si="0"/>
        <v>4.05</v>
      </c>
      <c r="K19" s="73">
        <f t="shared" si="1"/>
        <v>44.449541284403672</v>
      </c>
    </row>
    <row r="20" spans="1:11" x14ac:dyDescent="0.25">
      <c r="A20" s="54">
        <v>93501</v>
      </c>
      <c r="B20" s="53" t="s">
        <v>46</v>
      </c>
      <c r="C20" s="52">
        <v>97000</v>
      </c>
      <c r="D20" s="42"/>
      <c r="E20" s="45"/>
      <c r="F20" s="49">
        <v>44.65</v>
      </c>
      <c r="G20" s="42"/>
      <c r="H20" s="44"/>
      <c r="I20" s="63">
        <f t="shared" si="0"/>
        <v>3.7</v>
      </c>
      <c r="K20" s="73">
        <f t="shared" si="1"/>
        <v>40.963302752293579</v>
      </c>
    </row>
    <row r="21" spans="1:11" x14ac:dyDescent="0.25">
      <c r="A21" s="48">
        <v>97001</v>
      </c>
      <c r="B21" s="47" t="s">
        <v>46</v>
      </c>
      <c r="C21" s="46">
        <v>100500</v>
      </c>
      <c r="D21" s="42"/>
      <c r="E21" s="51"/>
      <c r="F21" s="43">
        <v>41.65</v>
      </c>
      <c r="G21" s="42"/>
      <c r="H21" s="50"/>
      <c r="I21" s="63">
        <f t="shared" si="0"/>
        <v>3.45</v>
      </c>
      <c r="K21" s="73">
        <f t="shared" si="1"/>
        <v>38.211009174311926</v>
      </c>
    </row>
    <row r="22" spans="1:11" x14ac:dyDescent="0.25">
      <c r="A22" s="54">
        <v>100501</v>
      </c>
      <c r="B22" s="53" t="s">
        <v>46</v>
      </c>
      <c r="C22" s="52">
        <v>104000</v>
      </c>
      <c r="D22" s="42"/>
      <c r="E22" s="45"/>
      <c r="F22" s="49">
        <v>38.65</v>
      </c>
      <c r="G22" s="42"/>
      <c r="H22" s="44"/>
      <c r="I22" s="63">
        <f t="shared" si="0"/>
        <v>3.2</v>
      </c>
      <c r="K22" s="73">
        <f t="shared" si="1"/>
        <v>35.458715596330272</v>
      </c>
    </row>
    <row r="23" spans="1:11" x14ac:dyDescent="0.25">
      <c r="A23" s="48">
        <v>104001</v>
      </c>
      <c r="B23" s="47" t="s">
        <v>46</v>
      </c>
      <c r="C23" s="46">
        <v>107500</v>
      </c>
      <c r="D23" s="42"/>
      <c r="E23" s="51"/>
      <c r="F23" s="43">
        <v>35.65</v>
      </c>
      <c r="G23" s="42"/>
      <c r="H23" s="50"/>
      <c r="I23" s="63">
        <f t="shared" si="0"/>
        <v>2.95</v>
      </c>
      <c r="K23" s="73">
        <f t="shared" si="1"/>
        <v>32.706422018348626</v>
      </c>
    </row>
    <row r="24" spans="1:11" x14ac:dyDescent="0.25">
      <c r="A24" s="54">
        <v>107501</v>
      </c>
      <c r="B24" s="53" t="s">
        <v>46</v>
      </c>
      <c r="C24" s="52">
        <v>111000</v>
      </c>
      <c r="D24" s="42"/>
      <c r="E24" s="45"/>
      <c r="F24" s="49">
        <v>32.65</v>
      </c>
      <c r="G24" s="42"/>
      <c r="H24" s="44"/>
      <c r="I24" s="63">
        <f t="shared" si="0"/>
        <v>2.7</v>
      </c>
      <c r="K24" s="73">
        <f t="shared" si="1"/>
        <v>29.954128440366972</v>
      </c>
    </row>
    <row r="25" spans="1:11" x14ac:dyDescent="0.25">
      <c r="A25" s="48">
        <v>111001</v>
      </c>
      <c r="B25" s="47" t="s">
        <v>46</v>
      </c>
      <c r="C25" s="46">
        <v>114500</v>
      </c>
      <c r="D25" s="42"/>
      <c r="E25" s="51"/>
      <c r="F25" s="43">
        <v>29.85</v>
      </c>
      <c r="G25" s="42"/>
      <c r="H25" s="50"/>
      <c r="I25" s="63">
        <f t="shared" si="0"/>
        <v>2.5</v>
      </c>
      <c r="K25" s="73">
        <f t="shared" si="1"/>
        <v>27.38532110091743</v>
      </c>
    </row>
    <row r="26" spans="1:11" x14ac:dyDescent="0.25">
      <c r="A26" s="54">
        <v>114501</v>
      </c>
      <c r="B26" s="53" t="s">
        <v>46</v>
      </c>
      <c r="C26" s="52">
        <v>118000</v>
      </c>
      <c r="D26" s="42"/>
      <c r="E26" s="45"/>
      <c r="F26" s="49">
        <v>27.05</v>
      </c>
      <c r="G26" s="42"/>
      <c r="H26" s="44"/>
      <c r="I26" s="63">
        <f t="shared" si="0"/>
        <v>2.25</v>
      </c>
      <c r="K26" s="73">
        <f t="shared" si="1"/>
        <v>24.816513761467888</v>
      </c>
    </row>
    <row r="27" spans="1:11" x14ac:dyDescent="0.25">
      <c r="A27" s="48">
        <v>118001</v>
      </c>
      <c r="B27" s="47" t="s">
        <v>46</v>
      </c>
      <c r="C27" s="46">
        <v>124000</v>
      </c>
      <c r="D27" s="42"/>
      <c r="E27" s="51"/>
      <c r="F27" s="43">
        <v>24.25</v>
      </c>
      <c r="G27" s="42"/>
      <c r="H27" s="50"/>
      <c r="I27" s="63">
        <f t="shared" si="0"/>
        <v>2</v>
      </c>
      <c r="K27" s="73">
        <f t="shared" si="1"/>
        <v>22.24770642201835</v>
      </c>
    </row>
    <row r="28" spans="1:11" x14ac:dyDescent="0.25">
      <c r="A28" s="54">
        <v>124001</v>
      </c>
      <c r="B28" s="53" t="s">
        <v>46</v>
      </c>
      <c r="C28" s="52">
        <v>132000</v>
      </c>
      <c r="D28" s="42"/>
      <c r="E28" s="45"/>
      <c r="F28" s="49">
        <v>18.2</v>
      </c>
      <c r="G28" s="42"/>
      <c r="H28" s="44"/>
      <c r="I28" s="63">
        <f t="shared" si="0"/>
        <v>1.5</v>
      </c>
      <c r="K28" s="73">
        <f t="shared" si="1"/>
        <v>16.697247706422019</v>
      </c>
    </row>
    <row r="29" spans="1:11" x14ac:dyDescent="0.25">
      <c r="A29" s="48">
        <v>132001</v>
      </c>
      <c r="B29" s="47" t="s">
        <v>46</v>
      </c>
      <c r="C29" s="46">
        <v>140000</v>
      </c>
      <c r="D29" s="42"/>
      <c r="E29" s="51"/>
      <c r="F29" s="43">
        <v>14.4</v>
      </c>
      <c r="G29" s="42"/>
      <c r="H29" s="50"/>
      <c r="I29" s="63">
        <f t="shared" si="0"/>
        <v>1.2000000000000002</v>
      </c>
      <c r="K29" s="73">
        <f t="shared" si="1"/>
        <v>13.211009174311927</v>
      </c>
    </row>
    <row r="30" spans="1:11" x14ac:dyDescent="0.25">
      <c r="A30" s="54">
        <v>140001</v>
      </c>
      <c r="B30" s="53" t="s">
        <v>46</v>
      </c>
      <c r="C30" s="52">
        <v>149999</v>
      </c>
      <c r="D30" s="42"/>
      <c r="E30" s="45"/>
      <c r="F30" s="49">
        <v>10.8</v>
      </c>
      <c r="G30" s="42"/>
      <c r="H30" s="44"/>
      <c r="I30" s="63">
        <f t="shared" si="0"/>
        <v>0.9</v>
      </c>
      <c r="K30" s="73">
        <f t="shared" si="1"/>
        <v>9.9082568807339442</v>
      </c>
    </row>
    <row r="31" spans="1:11" x14ac:dyDescent="0.25">
      <c r="A31" s="48">
        <v>150000</v>
      </c>
      <c r="B31" s="47" t="s">
        <v>46</v>
      </c>
      <c r="C31" s="46" t="s">
        <v>52</v>
      </c>
      <c r="D31" s="42"/>
      <c r="E31" s="51"/>
      <c r="F31" s="43">
        <v>0</v>
      </c>
      <c r="G31" s="42"/>
      <c r="H31" s="50"/>
      <c r="I31" s="63">
        <f t="shared" si="0"/>
        <v>0</v>
      </c>
      <c r="K31" s="73">
        <f t="shared" si="1"/>
        <v>0</v>
      </c>
    </row>
    <row r="32" spans="1:11" x14ac:dyDescent="0.25">
      <c r="A32" s="139"/>
      <c r="B32" s="140"/>
      <c r="C32" s="140"/>
      <c r="D32" s="40"/>
      <c r="E32" s="38"/>
      <c r="F32" s="38"/>
      <c r="G32" s="41"/>
      <c r="H32" s="40"/>
      <c r="I32" s="38"/>
    </row>
    <row r="33" spans="4:9" ht="123.75" customHeight="1" x14ac:dyDescent="0.25">
      <c r="D33" s="39"/>
      <c r="E33" s="141" t="s">
        <v>53</v>
      </c>
      <c r="F33" s="142"/>
      <c r="G33" s="142"/>
      <c r="H33" s="142"/>
      <c r="I33" s="143"/>
    </row>
  </sheetData>
  <sheetProtection selectLockedCells="1" selectUnlockedCells="1"/>
  <mergeCells count="4">
    <mergeCell ref="A1:C1"/>
    <mergeCell ref="A2:C2"/>
    <mergeCell ref="A32:C32"/>
    <mergeCell ref="E33:I33"/>
  </mergeCells>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DU TARIF </vt:lpstr>
      <vt:lpstr>TARIFS</vt:lpstr>
      <vt:lpstr>'CALCUL DU TARIF '!Zone_d_impression</vt:lpstr>
      <vt:lpstr>TARIFS!Zone_d_impression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Gomes Morais Tatiana</cp:lastModifiedBy>
  <dcterms:created xsi:type="dcterms:W3CDTF">2015-06-05T18:19:34Z</dcterms:created>
  <dcterms:modified xsi:type="dcterms:W3CDTF">2025-11-10T09:22:52Z</dcterms:modified>
</cp:coreProperties>
</file>