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K:\Finances\Subventions accueil-crèche\2025_Formulaires\2026 Formulaires mis à jour\"/>
    </mc:Choice>
  </mc:AlternateContent>
  <xr:revisionPtr revIDLastSave="0" documentId="13_ncr:1_{24F0F0FD-8040-483D-BFC3-329617F72F76}" xr6:coauthVersionLast="47" xr6:coauthVersionMax="47" xr10:uidLastSave="{00000000-0000-0000-0000-000000000000}"/>
  <bookViews>
    <workbookView xWindow="-60" yWindow="-60" windowWidth="28920" windowHeight="15720" activeTab="1" xr2:uid="{00000000-000D-0000-FFFF-FFFF00000000}"/>
  </bookViews>
  <sheets>
    <sheet name="CALCUL DU TARIF " sheetId="2" r:id="rId1"/>
    <sheet name="TARIFS" sheetId="3" r:id="rId2"/>
  </sheets>
  <definedNames>
    <definedName name="_xlnm.Print_Area" localSheetId="0">'CALCUL DU TARIF '!$A$1:$F$39</definedName>
    <definedName name="_xlnm.Print_Area" localSheetId="1">TARIFS!$A$1:$I$33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I4" i="3" l="1"/>
  <c r="I5" i="3"/>
  <c r="I6" i="3"/>
  <c r="I7" i="3"/>
  <c r="I8" i="3"/>
  <c r="I9" i="3"/>
  <c r="I10" i="3"/>
  <c r="I11" i="3"/>
  <c r="I12" i="3"/>
  <c r="I13" i="3"/>
  <c r="I14" i="3"/>
  <c r="I15" i="3"/>
  <c r="I16" i="3"/>
  <c r="I17" i="3"/>
  <c r="I18" i="3"/>
  <c r="I19" i="3"/>
  <c r="I20" i="3"/>
  <c r="I21" i="3"/>
  <c r="I22" i="3"/>
  <c r="I23" i="3"/>
  <c r="I24" i="3"/>
  <c r="I25" i="3"/>
  <c r="I26" i="3"/>
  <c r="I27" i="3"/>
  <c r="I28" i="3"/>
  <c r="I29" i="3"/>
  <c r="I30" i="3"/>
  <c r="I31" i="3"/>
  <c r="I3" i="3"/>
  <c r="K9" i="3"/>
  <c r="K10" i="3"/>
  <c r="K11" i="3"/>
  <c r="K12" i="3"/>
  <c r="K13" i="3"/>
  <c r="K14" i="3"/>
  <c r="K15" i="3"/>
  <c r="K16" i="3"/>
  <c r="K17" i="3"/>
  <c r="K18" i="3"/>
  <c r="K19" i="3"/>
  <c r="K20" i="3"/>
  <c r="K21" i="3"/>
  <c r="K22" i="3"/>
  <c r="K23" i="3"/>
  <c r="K24" i="3"/>
  <c r="K25" i="3"/>
  <c r="K26" i="3"/>
  <c r="K27" i="3"/>
  <c r="K28" i="3"/>
  <c r="K29" i="3"/>
  <c r="K30" i="3"/>
  <c r="K31" i="3"/>
  <c r="K5" i="3"/>
  <c r="K6" i="3"/>
  <c r="K7" i="3"/>
  <c r="K8" i="3"/>
  <c r="K4" i="3"/>
  <c r="K3" i="3"/>
  <c r="F13" i="2" l="1"/>
  <c r="F15" i="2"/>
  <c r="F16" i="2"/>
  <c r="F17" i="2"/>
  <c r="F18" i="2"/>
  <c r="F19" i="2"/>
  <c r="F20" i="2"/>
  <c r="F22" i="2"/>
  <c r="F25" i="2"/>
  <c r="F26" i="2"/>
  <c r="F28" i="2"/>
  <c r="F30" i="2" l="1"/>
  <c r="D35" i="2" s="1"/>
  <c r="F35" i="2" l="1"/>
</calcChain>
</file>

<file path=xl/sharedStrings.xml><?xml version="1.0" encoding="utf-8"?>
<sst xmlns="http://schemas.openxmlformats.org/spreadsheetml/2006/main" count="90" uniqueCount="56">
  <si>
    <t>.
.</t>
  </si>
  <si>
    <t>à</t>
  </si>
  <si>
    <t>Antrag auf Subventionen und Berechnungsformular der Gemeinde Courtepin für Kinderkrippen</t>
  </si>
  <si>
    <t>Name / Adresse des Familienoberhaupts:</t>
  </si>
  <si>
    <t>Arbeitgeber Familienoberhaupt / Arbeitspensum:    Arbeitgeber Partner/-in/Arbeitspensum:</t>
  </si>
  <si>
    <t>E-Mail Adresse:</t>
  </si>
  <si>
    <t>Telefonnummer:</t>
  </si>
  <si>
    <t>Familien oder Alleinerziehende</t>
  </si>
  <si>
    <t>Im Konkubinat lebende Familien*</t>
  </si>
  <si>
    <t>Füllen sie bitte beide Spalten gemäss der letzten Steuerveranlagung aus</t>
  </si>
  <si>
    <t>*Bei Konkubinatspaaren oder falls eine der Personen nicht ein Elternteil des platzierten Kindes ist, basiert die Subvention aus der letzten Steuerveranlagung der beiden Partner, sofern das Konkubinat seit mindestens 2 Jahren besteht oder das Paar das Konkubinat anerkennt.</t>
  </si>
  <si>
    <t>Anzahl unterhaltspflichtige Kinder</t>
  </si>
  <si>
    <t>unterhaltspflichtige Kinder, welche auf der Steuer-veranlagung aufgeführt sind</t>
  </si>
  <si>
    <t>Jahr der Steuerveranlagung</t>
  </si>
  <si>
    <t>1. Steuerveranlagung</t>
  </si>
  <si>
    <t>2. Steuerveranlagung</t>
  </si>
  <si>
    <t>Betrag, welcher für die Einkommensberechnung berücksichtigt wird</t>
  </si>
  <si>
    <t>Nettoeinkommen</t>
  </si>
  <si>
    <t>Erwerbstätige Personen / Rentner</t>
  </si>
  <si>
    <t>(Werte im Positiv einsetzen)</t>
  </si>
  <si>
    <t>Folgende Positionen sind zu ergänzen</t>
  </si>
  <si>
    <t>Kranken- &amp; Unfallversicherung</t>
  </si>
  <si>
    <t>Andere Prämien und Beiträge</t>
  </si>
  <si>
    <t>Vorsorgebeiträge Säule 3a</t>
  </si>
  <si>
    <t>2. Säule, Pensionskasse</t>
  </si>
  <si>
    <t>Private Schulden                         (Anteil &gt;CHF 30'000.00)</t>
  </si>
  <si>
    <t>Private Gebäudekosten               (Anteil &gt; CHF 15'000.00)</t>
  </si>
  <si>
    <r>
      <t xml:space="preserve"> "Steuerbares Vermögen" hinzufügen (</t>
    </r>
    <r>
      <rPr>
        <sz val="10"/>
        <rFont val="Symbol"/>
        <family val="1"/>
        <charset val="2"/>
      </rPr>
      <t>¹</t>
    </r>
    <r>
      <rPr>
        <sz val="10"/>
        <rFont val="Arial"/>
        <family val="2"/>
      </rPr>
      <t xml:space="preserve"> Einkommen)</t>
    </r>
  </si>
  <si>
    <t>(nur positive Beträge)</t>
  </si>
  <si>
    <t>Steuerpflichtiges Vermögen        (Ein Zwanzigstel, sprich 5%)</t>
  </si>
  <si>
    <t>Quellensteuerpflichtige Personen</t>
  </si>
  <si>
    <t>Steuerpflichtiges Bruttoeinkommen</t>
  </si>
  <si>
    <t>zu 80% angerechnet</t>
  </si>
  <si>
    <t>Steuerpflichtiges Vermögen</t>
  </si>
  <si>
    <t>Abzug für Kind(er); CHF 11'500.00 pro Kind; wird ab dem 2. unterhaltspflichtigen Kind berücksichtigt</t>
  </si>
  <si>
    <t>Massgebendes Einkommen für die Berechnung der Gemeindesubvention</t>
  </si>
  <si>
    <t>Name und Adresse der familienergänzenden Tagesbetreuungseinrichtigung:</t>
  </si>
  <si>
    <t>Der Betrag der Gemeindesubvention wird für die Kindertagesstätten pro Tag angezeigt, für alle anderen ausserfamiliären Tagesbetreuungseinrichtung wird der Betrag pro Stunde angezeigt.</t>
  </si>
  <si>
    <t>Subvention pro Tag                                                   (gültig für die Kindertagesstätten)</t>
  </si>
  <si>
    <t>Subvention pro Stunde</t>
  </si>
  <si>
    <t>Gemeindesubvention</t>
  </si>
  <si>
    <r>
      <t xml:space="preserve">Steuerveranlagung                                                 </t>
    </r>
    <r>
      <rPr>
        <i/>
        <sz val="10"/>
        <rFont val="Arial"/>
        <family val="2"/>
      </rPr>
      <t>Die Berechnung des massgebenden Einkommens für die Bestimmung der Subvention basiert auf der letzten anwendbaren Steuerveranlagung.</t>
    </r>
  </si>
  <si>
    <r>
      <rPr>
        <b/>
        <i/>
        <sz val="10"/>
        <rFont val="Arial"/>
        <family val="2"/>
      </rPr>
      <t>Bestätigung der Gemeindesubvention</t>
    </r>
    <r>
      <rPr>
        <i/>
        <sz val="10"/>
        <rFont val="Arial"/>
        <family val="2"/>
      </rPr>
      <t xml:space="preserve">                                 Die Gemeinde bestätigt die Subvention schriftlich an die Eltern sowie mit einer Kopie an die obengenannte Betreuungseinrichtung.</t>
    </r>
  </si>
  <si>
    <r>
      <rPr>
        <b/>
        <i/>
        <sz val="10"/>
        <rFont val="Arial"/>
        <family val="2"/>
      </rPr>
      <t>Subvention Staat-Arbeitgeber</t>
    </r>
    <r>
      <rPr>
        <i/>
        <sz val="10"/>
        <rFont val="Arial"/>
        <family val="2"/>
      </rPr>
      <t xml:space="preserve">              Diese Subvention wird Ihnen durch Ihre ausserfamiliäre Tages-betreuungseinrichtung miteteilt</t>
    </r>
  </si>
  <si>
    <t>Datum und Visa der Einwohnerkontrolle:</t>
  </si>
  <si>
    <t>Datum und Visa der Gemeindekasse:</t>
  </si>
  <si>
    <t>Stempfel:</t>
  </si>
  <si>
    <t>Füllen sie bitte die 1. Spalte gemäss der letzten Steuerveranlagung aus</t>
  </si>
  <si>
    <t>Die Eltern sind verpflichtet, ihre letzte Steuerveranlagung vorzulegen. Ohne diesen Bescheid wird der Höchsttarif angewendet.
Die Tabelle der Gemeindesubventionen wurde vom Gemeinderat am 22. September 2025 genehmigt und tritt am 1. Januar 2026 für die ausserschulische Betreuung, die Kinderkrippen und Tageseltern in Kraft. Für Einrichtungen ausserhalb der Gemeinde gelten dieselben Tarife.</t>
  </si>
  <si>
    <t>-</t>
  </si>
  <si>
    <t>Kinderkrippe</t>
  </si>
  <si>
    <t>Einkommensskala</t>
  </si>
  <si>
    <t>Massgebendes Einkommen</t>
  </si>
  <si>
    <r>
      <t xml:space="preserve">Gemeindesubvention
</t>
    </r>
    <r>
      <rPr>
        <b/>
        <sz val="14"/>
        <rFont val="Calibri"/>
        <family val="2"/>
        <scheme val="minor"/>
      </rPr>
      <t>pro Tag</t>
    </r>
    <r>
      <rPr>
        <b/>
        <sz val="11"/>
        <rFont val="Calibri"/>
        <family val="2"/>
        <scheme val="minor"/>
      </rPr>
      <t xml:space="preserve"> </t>
    </r>
    <r>
      <rPr>
        <sz val="11"/>
        <rFont val="Calibri"/>
        <family val="2"/>
        <scheme val="minor"/>
      </rPr>
      <t>und kind</t>
    </r>
  </si>
  <si>
    <r>
      <t xml:space="preserve">Gemeindesubvention
</t>
    </r>
    <r>
      <rPr>
        <b/>
        <sz val="14"/>
        <rFont val="Calibri"/>
        <family val="2"/>
        <scheme val="minor"/>
      </rPr>
      <t>en %</t>
    </r>
  </si>
  <si>
    <r>
      <t xml:space="preserve">Gemeindesubvention
</t>
    </r>
    <r>
      <rPr>
        <b/>
        <sz val="14"/>
        <rFont val="Calibri"/>
        <family val="2"/>
        <scheme val="minor"/>
      </rPr>
      <t>pro Stunde</t>
    </r>
    <r>
      <rPr>
        <b/>
        <sz val="11"/>
        <rFont val="Calibri"/>
        <family val="2"/>
        <scheme val="minor"/>
      </rPr>
      <t xml:space="preserve"> </t>
    </r>
    <r>
      <rPr>
        <sz val="11"/>
        <rFont val="Calibri"/>
        <family val="2"/>
        <scheme val="minor"/>
      </rPr>
      <t>und kind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</si>
</sst>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quot;fr.&quot;\ #,##0.00"/>
    <numFmt numFmtId="165" formatCode="_ &quot;SFr.&quot;\ * #,##0.00_ ;_ &quot;SFr.&quot;\ * \-#,##0.00_ ;_ &quot;SFr.&quot;\ * &quot;-&quot;??_ ;_ @_ "/>
    <numFmt numFmtId="166" formatCode="&quot;fr.&quot;\ #,##0"/>
    <numFmt numFmtId="167" formatCode="0.0000"/>
    <numFmt numFmtId="168" formatCode="&quot;code &quot;0.000"/>
    <numFmt numFmtId="169" formatCode="&quot;code &quot;0.0000"/>
    <numFmt numFmtId="170" formatCode="&quot;fr.&quot;\ #,##0;[Red]&quot;fr.&quot;\ \-#,##0"/>
    <numFmt numFmtId="171" formatCode="0.0"/>
    <numFmt numFmtId="172" formatCode="_ [$CHF-1407]\ * #,##0.00_ ;_ [$CHF-1407]\ * \-#,##0.00_ ;_ [$CHF-1407]\ * &quot;-&quot;??_ ;_ @_ "/>
    <numFmt numFmtId="173" formatCode="&quot;fr.&quot;\ #,##0.00;[Red]&quot;fr.&quot;\ \-#,##0.00"/>
  </numFmts>
  <fonts count="24" x14ac:knownFonts="1">
    <font>
      <sz val="11"/>
      <color theme="1"/>
      <name val="Calibri"/>
      <family val="2"/>
      <scheme val="minor"/>
    </font>
    <font>
      <sz val="10"/>
      <name val="Arial"/>
    </font>
    <font>
      <b/>
      <i/>
      <sz val="10"/>
      <name val="Arial"/>
      <family val="2"/>
    </font>
    <font>
      <i/>
      <sz val="10"/>
      <name val="Arial"/>
      <family val="2"/>
    </font>
    <font>
      <i/>
      <sz val="9"/>
      <color rgb="FFFF0000"/>
      <name val="Arial"/>
      <family val="2"/>
    </font>
    <font>
      <b/>
      <i/>
      <sz val="12"/>
      <name val="Arial"/>
      <family val="2"/>
    </font>
    <font>
      <sz val="10"/>
      <name val="Arial"/>
      <family val="2"/>
    </font>
    <font>
      <sz val="14"/>
      <name val="Arial"/>
      <family val="2"/>
    </font>
    <font>
      <sz val="12"/>
      <name val="Arial"/>
      <family val="2"/>
    </font>
    <font>
      <i/>
      <sz val="8"/>
      <name val="Arial"/>
      <family val="2"/>
    </font>
    <font>
      <b/>
      <sz val="12"/>
      <name val="Arial"/>
      <family val="2"/>
    </font>
    <font>
      <sz val="9"/>
      <color theme="1"/>
      <name val="Arial"/>
      <family val="2"/>
    </font>
    <font>
      <b/>
      <sz val="14"/>
      <name val="Arial"/>
      <family val="2"/>
    </font>
    <font>
      <b/>
      <sz val="11"/>
      <name val="Arial"/>
      <family val="2"/>
    </font>
    <font>
      <b/>
      <sz val="10"/>
      <name val="Arial"/>
      <family val="2"/>
    </font>
    <font>
      <b/>
      <sz val="18"/>
      <name val="Arial"/>
      <family val="2"/>
    </font>
    <font>
      <sz val="11"/>
      <name val="Calibri"/>
      <family val="2"/>
      <scheme val="minor"/>
    </font>
    <font>
      <i/>
      <sz val="11"/>
      <name val="Calibri"/>
      <family val="2"/>
      <scheme val="minor"/>
    </font>
    <font>
      <b/>
      <sz val="14"/>
      <name val="Calibri"/>
      <family val="2"/>
      <scheme val="minor"/>
    </font>
    <font>
      <b/>
      <sz val="11"/>
      <name val="Calibri"/>
      <family val="2"/>
      <scheme val="minor"/>
    </font>
    <font>
      <b/>
      <i/>
      <sz val="9"/>
      <name val="Arial"/>
      <family val="2"/>
    </font>
    <font>
      <sz val="10"/>
      <name val="Symbol"/>
      <family val="1"/>
      <charset val="2"/>
    </font>
    <font>
      <sz val="11"/>
      <name val="Arial"/>
      <family val="2"/>
    </font>
    <font>
      <u/>
      <sz val="11"/>
      <color theme="10"/>
      <name val="Calibri"/>
      <family val="2"/>
      <scheme val="minor"/>
    </font>
  </fonts>
  <fills count="8">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theme="9" tint="0.79998168889431442"/>
        <bgColor indexed="22"/>
      </patternFill>
    </fill>
    <fill>
      <patternFill patternType="solid">
        <fgColor theme="4" tint="0.79998168889431442"/>
        <bgColor indexed="64"/>
      </patternFill>
    </fill>
  </fills>
  <borders count="39">
    <border>
      <left/>
      <right/>
      <top/>
      <bottom/>
      <diagonal/>
    </border>
    <border>
      <left style="hair">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right style="thin">
        <color indexed="64"/>
      </right>
      <top/>
      <bottom style="hair">
        <color indexed="64"/>
      </bottom>
      <diagonal/>
    </border>
    <border>
      <left/>
      <right/>
      <top/>
      <bottom style="hair">
        <color indexed="64"/>
      </bottom>
      <diagonal/>
    </border>
    <border>
      <left style="thin">
        <color indexed="64"/>
      </left>
      <right/>
      <top/>
      <bottom style="hair">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right style="hair">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top/>
      <bottom/>
      <diagonal/>
    </border>
    <border>
      <left style="thin">
        <color indexed="64"/>
      </left>
      <right/>
      <top style="thin">
        <color indexed="64"/>
      </top>
      <bottom/>
      <diagonal/>
    </border>
    <border>
      <left/>
      <right/>
      <top/>
      <bottom style="thin">
        <color indexed="64"/>
      </bottom>
      <diagonal/>
    </border>
    <border>
      <left style="thin">
        <color theme="0"/>
      </left>
      <right/>
      <top style="thin">
        <color indexed="64"/>
      </top>
      <bottom style="thin">
        <color indexed="64"/>
      </bottom>
      <diagonal/>
    </border>
    <border>
      <left style="thin">
        <color theme="0"/>
      </left>
      <right style="thin">
        <color theme="0"/>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s>
  <cellStyleXfs count="4">
    <xf numFmtId="0" fontId="0" fillId="0" borderId="0"/>
    <xf numFmtId="0" fontId="1" fillId="0" borderId="0"/>
    <xf numFmtId="165" fontId="6" fillId="0" borderId="0" applyFont="0" applyFill="0" applyBorder="0" applyAlignment="0" applyProtection="0"/>
    <xf numFmtId="0" fontId="23" fillId="0" borderId="0" applyNumberFormat="0" applyFill="0" applyBorder="0" applyAlignment="0" applyProtection="0"/>
  </cellStyleXfs>
  <cellXfs count="147">
    <xf numFmtId="0" fontId="0" fillId="0" borderId="0" xfId="0"/>
    <xf numFmtId="0" fontId="1" fillId="0" borderId="0" xfId="1" applyAlignment="1">
      <alignment vertical="center"/>
    </xf>
    <xf numFmtId="0" fontId="1" fillId="0" borderId="0" xfId="1" applyAlignment="1">
      <alignment horizontal="left" vertical="center"/>
    </xf>
    <xf numFmtId="0" fontId="2" fillId="0" borderId="1" xfId="1" quotePrefix="1" applyFont="1" applyBorder="1" applyAlignment="1">
      <alignment horizontal="left" vertical="top" wrapText="1" indent="1"/>
    </xf>
    <xf numFmtId="0" fontId="3" fillId="0" borderId="0" xfId="1" quotePrefix="1" applyFont="1" applyAlignment="1">
      <alignment horizontal="left" vertical="top" wrapText="1" indent="1"/>
    </xf>
    <xf numFmtId="0" fontId="3" fillId="0" borderId="0" xfId="1" applyFont="1" applyAlignment="1">
      <alignment horizontal="left" vertical="top" wrapText="1" indent="1"/>
    </xf>
    <xf numFmtId="0" fontId="3" fillId="0" borderId="1" xfId="1" quotePrefix="1" applyFont="1" applyBorder="1" applyAlignment="1">
      <alignment horizontal="left" vertical="top" wrapText="1" indent="1"/>
    </xf>
    <xf numFmtId="166" fontId="7" fillId="0" borderId="0" xfId="2" applyNumberFormat="1" applyFont="1" applyFill="1" applyBorder="1" applyAlignment="1" applyProtection="1">
      <alignment horizontal="right" vertical="center" indent="1"/>
    </xf>
    <xf numFmtId="166" fontId="7" fillId="3" borderId="0" xfId="2" applyNumberFormat="1" applyFont="1" applyFill="1" applyBorder="1" applyAlignment="1" applyProtection="1">
      <alignment horizontal="right" vertical="center" indent="1"/>
    </xf>
    <xf numFmtId="166" fontId="8" fillId="3" borderId="0" xfId="1" applyNumberFormat="1" applyFont="1" applyFill="1" applyAlignment="1">
      <alignment horizontal="right" vertical="center" indent="1"/>
    </xf>
    <xf numFmtId="168" fontId="8" fillId="3" borderId="0" xfId="1" applyNumberFormat="1" applyFont="1" applyFill="1" applyAlignment="1">
      <alignment horizontal="left" vertical="center" indent="2"/>
    </xf>
    <xf numFmtId="166" fontId="12" fillId="0" borderId="0" xfId="1" applyNumberFormat="1" applyFont="1" applyAlignment="1">
      <alignment horizontal="right" vertical="center" indent="1"/>
    </xf>
    <xf numFmtId="0" fontId="7" fillId="0" borderId="0" xfId="1" applyFont="1" applyAlignment="1">
      <alignment vertical="center" wrapText="1"/>
    </xf>
    <xf numFmtId="0" fontId="7" fillId="0" borderId="11" xfId="1" applyFont="1" applyBorder="1" applyAlignment="1">
      <alignment vertical="center" wrapText="1"/>
    </xf>
    <xf numFmtId="0" fontId="8" fillId="0" borderId="5" xfId="1" applyFont="1" applyBorder="1" applyAlignment="1">
      <alignment horizontal="right" vertical="center" wrapText="1" indent="1"/>
    </xf>
    <xf numFmtId="166" fontId="7" fillId="0" borderId="0" xfId="1" applyNumberFormat="1" applyFont="1" applyAlignment="1">
      <alignment horizontal="right" vertical="center" indent="1"/>
    </xf>
    <xf numFmtId="0" fontId="8" fillId="0" borderId="20" xfId="1" applyFont="1" applyBorder="1" applyAlignment="1">
      <alignment horizontal="right" vertical="center" wrapText="1" indent="1"/>
    </xf>
    <xf numFmtId="0" fontId="13" fillId="0" borderId="0" xfId="1" applyFont="1" applyAlignment="1">
      <alignment horizontal="right" vertical="center" wrapText="1" indent="1"/>
    </xf>
    <xf numFmtId="0" fontId="13" fillId="5" borderId="21" xfId="1" applyFont="1" applyFill="1" applyBorder="1" applyAlignment="1">
      <alignment horizontal="right" vertical="center" wrapText="1" indent="1"/>
    </xf>
    <xf numFmtId="0" fontId="13" fillId="5" borderId="22" xfId="1" applyFont="1" applyFill="1" applyBorder="1" applyAlignment="1">
      <alignment horizontal="right" vertical="center" wrapText="1" indent="1"/>
    </xf>
    <xf numFmtId="169" fontId="8" fillId="0" borderId="20" xfId="1" applyNumberFormat="1" applyFont="1" applyBorder="1" applyAlignment="1">
      <alignment horizontal="right" vertical="center" indent="1"/>
    </xf>
    <xf numFmtId="168" fontId="8" fillId="0" borderId="20" xfId="1" applyNumberFormat="1" applyFont="1" applyBorder="1" applyAlignment="1">
      <alignment horizontal="right" vertical="center" indent="1"/>
    </xf>
    <xf numFmtId="0" fontId="12" fillId="0" borderId="0" xfId="1" applyFont="1" applyAlignment="1">
      <alignment horizontal="center" vertical="center"/>
    </xf>
    <xf numFmtId="0" fontId="12" fillId="0" borderId="0" xfId="1" applyFont="1" applyAlignment="1">
      <alignment vertical="center"/>
    </xf>
    <xf numFmtId="14" fontId="12" fillId="0" borderId="0" xfId="1" applyNumberFormat="1" applyFont="1" applyAlignment="1">
      <alignment horizontal="right" vertical="center" indent="1"/>
    </xf>
    <xf numFmtId="0" fontId="14" fillId="6" borderId="9" xfId="1" applyFont="1" applyFill="1" applyBorder="1" applyAlignment="1" applyProtection="1">
      <alignment horizontal="center" vertical="center"/>
      <protection locked="0"/>
    </xf>
    <xf numFmtId="0" fontId="2" fillId="0" borderId="0" xfId="1" applyFont="1" applyAlignment="1">
      <alignment horizontal="right" vertical="center" wrapText="1" indent="1"/>
    </xf>
    <xf numFmtId="0" fontId="10" fillId="0" borderId="0" xfId="1" applyFont="1" applyAlignment="1">
      <alignment horizontal="left" vertical="center" indent="1"/>
    </xf>
    <xf numFmtId="0" fontId="1" fillId="0" borderId="0" xfId="1" applyAlignment="1">
      <alignment horizontal="center" vertical="center"/>
    </xf>
    <xf numFmtId="0" fontId="10" fillId="0" borderId="0" xfId="1" applyFont="1" applyAlignment="1">
      <alignment horizontal="left" vertical="center" wrapText="1" indent="1"/>
    </xf>
    <xf numFmtId="0" fontId="1" fillId="4" borderId="9" xfId="1" applyFill="1" applyBorder="1" applyAlignment="1" applyProtection="1">
      <alignment vertical="center"/>
      <protection locked="0"/>
    </xf>
    <xf numFmtId="0" fontId="14" fillId="0" borderId="0" xfId="1" applyFont="1" applyAlignment="1">
      <alignment vertical="center" wrapText="1"/>
    </xf>
    <xf numFmtId="0" fontId="1" fillId="0" borderId="0" xfId="1" applyAlignment="1">
      <alignment horizontal="left" vertical="center" indent="1"/>
    </xf>
    <xf numFmtId="0" fontId="12" fillId="0" borderId="0" xfId="1" applyFont="1" applyAlignment="1">
      <alignment horizontal="left" vertical="center" indent="1"/>
    </xf>
    <xf numFmtId="0" fontId="14" fillId="0" borderId="0" xfId="1" applyFont="1" applyAlignment="1">
      <alignment horizontal="left" vertical="center" wrapText="1" indent="1"/>
    </xf>
    <xf numFmtId="0" fontId="15" fillId="0" borderId="0" xfId="1" applyFont="1" applyAlignment="1">
      <alignment horizontal="right" vertical="center" wrapText="1"/>
    </xf>
    <xf numFmtId="0" fontId="16" fillId="0" borderId="0" xfId="1" applyFont="1"/>
    <xf numFmtId="0" fontId="16" fillId="0" borderId="0" xfId="1" applyFont="1" applyAlignment="1">
      <alignment vertical="center"/>
    </xf>
    <xf numFmtId="0" fontId="17" fillId="0" borderId="0" xfId="1" applyFont="1" applyAlignment="1">
      <alignment horizontal="left" vertical="top" wrapText="1" indent="1"/>
    </xf>
    <xf numFmtId="0" fontId="17" fillId="0" borderId="32" xfId="1" quotePrefix="1" applyFont="1" applyBorder="1" applyAlignment="1">
      <alignment horizontal="left" vertical="top" wrapText="1" indent="1"/>
    </xf>
    <xf numFmtId="0" fontId="17" fillId="0" borderId="0" xfId="1" quotePrefix="1" applyFont="1" applyAlignment="1">
      <alignment horizontal="left" vertical="top" wrapText="1" indent="1"/>
    </xf>
    <xf numFmtId="0" fontId="17" fillId="0" borderId="0" xfId="1" applyFont="1"/>
    <xf numFmtId="164" fontId="16" fillId="0" borderId="0" xfId="1" applyNumberFormat="1" applyFont="1" applyAlignment="1">
      <alignment horizontal="center" vertical="center"/>
    </xf>
    <xf numFmtId="164" fontId="16" fillId="0" borderId="35" xfId="1" applyNumberFormat="1" applyFont="1" applyBorder="1" applyAlignment="1">
      <alignment horizontal="center"/>
    </xf>
    <xf numFmtId="164" fontId="16" fillId="0" borderId="27" xfId="1" applyNumberFormat="1" applyFont="1" applyBorder="1" applyAlignment="1">
      <alignment horizontal="center" vertical="center"/>
    </xf>
    <xf numFmtId="164" fontId="16" fillId="0" borderId="27" xfId="1" applyNumberFormat="1" applyFont="1" applyBorder="1" applyAlignment="1">
      <alignment horizontal="center"/>
    </xf>
    <xf numFmtId="166" fontId="16" fillId="0" borderId="18" xfId="1" applyNumberFormat="1" applyFont="1" applyBorder="1" applyAlignment="1">
      <alignment horizontal="center" vertical="center" wrapText="1"/>
    </xf>
    <xf numFmtId="0" fontId="16" fillId="0" borderId="19" xfId="1" applyFont="1" applyBorder="1" applyAlignment="1">
      <alignment horizontal="center" vertical="center" wrapText="1"/>
    </xf>
    <xf numFmtId="166" fontId="16" fillId="0" borderId="20" xfId="1" applyNumberFormat="1" applyFont="1" applyBorder="1" applyAlignment="1">
      <alignment horizontal="center" vertical="center" wrapText="1"/>
    </xf>
    <xf numFmtId="164" fontId="16" fillId="7" borderId="35" xfId="1" applyNumberFormat="1" applyFont="1" applyFill="1" applyBorder="1" applyAlignment="1">
      <alignment horizontal="center"/>
    </xf>
    <xf numFmtId="164" fontId="16" fillId="7" borderId="27" xfId="1" applyNumberFormat="1" applyFont="1" applyFill="1" applyBorder="1" applyAlignment="1">
      <alignment horizontal="center" vertical="center"/>
    </xf>
    <xf numFmtId="164" fontId="16" fillId="7" borderId="27" xfId="1" applyNumberFormat="1" applyFont="1" applyFill="1" applyBorder="1" applyAlignment="1">
      <alignment horizontal="center"/>
    </xf>
    <xf numFmtId="166" fontId="16" fillId="7" borderId="18" xfId="1" applyNumberFormat="1" applyFont="1" applyFill="1" applyBorder="1" applyAlignment="1">
      <alignment horizontal="center" vertical="center" wrapText="1"/>
    </xf>
    <xf numFmtId="0" fontId="16" fillId="7" borderId="19" xfId="1" applyFont="1" applyFill="1" applyBorder="1" applyAlignment="1">
      <alignment horizontal="center" vertical="center" wrapText="1"/>
    </xf>
    <xf numFmtId="166" fontId="16" fillId="7" borderId="20" xfId="1" applyNumberFormat="1" applyFont="1" applyFill="1" applyBorder="1" applyAlignment="1">
      <alignment horizontal="center" vertical="center" wrapText="1"/>
    </xf>
    <xf numFmtId="0" fontId="16" fillId="3" borderId="0" xfId="1" applyFont="1" applyFill="1"/>
    <xf numFmtId="164" fontId="16" fillId="3" borderId="35" xfId="1" applyNumberFormat="1" applyFont="1" applyFill="1" applyBorder="1" applyAlignment="1">
      <alignment horizontal="center"/>
    </xf>
    <xf numFmtId="164" fontId="16" fillId="3" borderId="27" xfId="1" applyNumberFormat="1" applyFont="1" applyFill="1" applyBorder="1" applyAlignment="1">
      <alignment horizontal="center" vertical="center"/>
    </xf>
    <xf numFmtId="164" fontId="16" fillId="3" borderId="0" xfId="1" applyNumberFormat="1" applyFont="1" applyFill="1" applyAlignment="1">
      <alignment horizontal="center" vertical="center"/>
    </xf>
    <xf numFmtId="164" fontId="16" fillId="3" borderId="27" xfId="1" applyNumberFormat="1" applyFont="1" applyFill="1" applyBorder="1" applyAlignment="1">
      <alignment horizontal="center"/>
    </xf>
    <xf numFmtId="166" fontId="16" fillId="3" borderId="18" xfId="1" applyNumberFormat="1" applyFont="1" applyFill="1" applyBorder="1" applyAlignment="1">
      <alignment horizontal="center" vertical="center" wrapText="1"/>
    </xf>
    <xf numFmtId="0" fontId="16" fillId="3" borderId="19" xfId="1" applyFont="1" applyFill="1" applyBorder="1" applyAlignment="1">
      <alignment horizontal="center" vertical="center" wrapText="1"/>
    </xf>
    <xf numFmtId="166" fontId="16" fillId="3" borderId="20" xfId="1" applyNumberFormat="1" applyFont="1" applyFill="1" applyBorder="1" applyAlignment="1">
      <alignment horizontal="center" vertical="center" wrapText="1"/>
    </xf>
    <xf numFmtId="164" fontId="16" fillId="0" borderId="36" xfId="1" applyNumberFormat="1" applyFont="1" applyBorder="1" applyAlignment="1">
      <alignment horizontal="center"/>
    </xf>
    <xf numFmtId="164" fontId="16" fillId="0" borderId="8" xfId="1" applyNumberFormat="1" applyFont="1" applyBorder="1" applyAlignment="1">
      <alignment horizontal="center" vertical="center"/>
    </xf>
    <xf numFmtId="164" fontId="16" fillId="0" borderId="8" xfId="1" applyNumberFormat="1" applyFont="1" applyBorder="1" applyAlignment="1">
      <alignment horizontal="center"/>
    </xf>
    <xf numFmtId="166" fontId="16" fillId="0" borderId="37" xfId="1" applyNumberFormat="1" applyFont="1" applyBorder="1" applyAlignment="1">
      <alignment horizontal="center" vertical="center" wrapText="1"/>
    </xf>
    <xf numFmtId="170" fontId="16" fillId="0" borderId="23" xfId="1" applyNumberFormat="1" applyFont="1" applyBorder="1" applyAlignment="1">
      <alignment horizontal="right" vertical="center" wrapText="1" indent="1"/>
    </xf>
    <xf numFmtId="0" fontId="16" fillId="7" borderId="33" xfId="1" applyFont="1" applyFill="1" applyBorder="1" applyAlignment="1">
      <alignment horizontal="center" vertical="center" wrapText="1"/>
    </xf>
    <xf numFmtId="0" fontId="16" fillId="7" borderId="34" xfId="1" applyFont="1" applyFill="1" applyBorder="1" applyAlignment="1">
      <alignment horizontal="center" vertical="center" wrapText="1"/>
    </xf>
    <xf numFmtId="0" fontId="16" fillId="0" borderId="0" xfId="1" applyFont="1" applyAlignment="1">
      <alignment horizontal="center" vertical="center" wrapText="1"/>
    </xf>
    <xf numFmtId="0" fontId="19" fillId="0" borderId="36" xfId="1" applyFont="1" applyBorder="1" applyAlignment="1">
      <alignment horizontal="center" vertical="center" wrapText="1"/>
    </xf>
    <xf numFmtId="0" fontId="19" fillId="0" borderId="25" xfId="1" applyFont="1" applyBorder="1" applyAlignment="1">
      <alignment vertical="center" wrapText="1"/>
    </xf>
    <xf numFmtId="171" fontId="16" fillId="0" borderId="9" xfId="1" applyNumberFormat="1" applyFont="1" applyBorder="1" applyAlignment="1">
      <alignment horizontal="center"/>
    </xf>
    <xf numFmtId="172" fontId="8" fillId="4" borderId="19" xfId="1" applyNumberFormat="1" applyFont="1" applyFill="1" applyBorder="1" applyAlignment="1" applyProtection="1">
      <alignment horizontal="right" vertical="center" indent="1"/>
      <protection locked="0"/>
    </xf>
    <xf numFmtId="172" fontId="7" fillId="0" borderId="18" xfId="2" applyNumberFormat="1" applyFont="1" applyFill="1" applyBorder="1" applyAlignment="1" applyProtection="1">
      <alignment horizontal="right" vertical="center" indent="1"/>
    </xf>
    <xf numFmtId="172" fontId="7" fillId="5" borderId="18" xfId="2" applyNumberFormat="1" applyFont="1" applyFill="1" applyBorder="1" applyAlignment="1" applyProtection="1">
      <alignment horizontal="right" vertical="center" indent="1"/>
    </xf>
    <xf numFmtId="172" fontId="7" fillId="0" borderId="18" xfId="1" applyNumberFormat="1" applyFont="1" applyBorder="1" applyAlignment="1">
      <alignment horizontal="right" vertical="center" indent="1"/>
    </xf>
    <xf numFmtId="172" fontId="8" fillId="4" borderId="4" xfId="1" applyNumberFormat="1" applyFont="1" applyFill="1" applyBorder="1" applyAlignment="1" applyProtection="1">
      <alignment horizontal="right" vertical="center" indent="1"/>
      <protection locked="0"/>
    </xf>
    <xf numFmtId="172" fontId="7" fillId="0" borderId="1" xfId="2" applyNumberFormat="1" applyFont="1" applyFill="1" applyBorder="1" applyAlignment="1" applyProtection="1">
      <alignment horizontal="right" vertical="center" indent="1"/>
    </xf>
    <xf numFmtId="172" fontId="7" fillId="5" borderId="13" xfId="1" applyNumberFormat="1" applyFont="1" applyFill="1" applyBorder="1" applyAlignment="1">
      <alignment horizontal="right" vertical="center" indent="1"/>
    </xf>
    <xf numFmtId="172" fontId="7" fillId="0" borderId="11" xfId="1" applyNumberFormat="1" applyFont="1" applyBorder="1" applyAlignment="1">
      <alignment vertical="center" wrapText="1"/>
    </xf>
    <xf numFmtId="172" fontId="12" fillId="5" borderId="13" xfId="1" applyNumberFormat="1" applyFont="1" applyFill="1" applyBorder="1" applyAlignment="1">
      <alignment horizontal="right" vertical="center" indent="1"/>
    </xf>
    <xf numFmtId="172" fontId="5" fillId="2" borderId="9" xfId="1" applyNumberFormat="1" applyFont="1" applyFill="1" applyBorder="1" applyAlignment="1">
      <alignment horizontal="center" vertical="center"/>
    </xf>
    <xf numFmtId="0" fontId="13" fillId="0" borderId="0" xfId="1" applyFont="1" applyAlignment="1">
      <alignment horizontal="left" vertical="center" indent="1"/>
    </xf>
    <xf numFmtId="0" fontId="20" fillId="0" borderId="28" xfId="1" applyFont="1" applyBorder="1" applyAlignment="1">
      <alignment horizontal="left" vertical="center" wrapText="1" indent="1"/>
    </xf>
    <xf numFmtId="173" fontId="16" fillId="0" borderId="25" xfId="1" applyNumberFormat="1" applyFont="1" applyBorder="1" applyAlignment="1">
      <alignment horizontal="right" vertical="center" wrapText="1" indent="1"/>
    </xf>
    <xf numFmtId="0" fontId="2" fillId="0" borderId="5" xfId="1" applyFont="1" applyBorder="1" applyAlignment="1">
      <alignment horizontal="left" vertical="top" wrapText="1" indent="1"/>
    </xf>
    <xf numFmtId="0" fontId="3" fillId="0" borderId="4" xfId="1" applyFont="1" applyBorder="1" applyAlignment="1">
      <alignment horizontal="left" vertical="top" wrapText="1" indent="1"/>
    </xf>
    <xf numFmtId="172" fontId="5" fillId="2" borderId="9" xfId="1" applyNumberFormat="1" applyFont="1" applyFill="1" applyBorder="1" applyAlignment="1">
      <alignment horizontal="center" vertical="center"/>
    </xf>
    <xf numFmtId="0" fontId="5" fillId="0" borderId="9" xfId="1" applyFont="1" applyBorder="1" applyAlignment="1">
      <alignment horizontal="left" vertical="center" indent="1"/>
    </xf>
    <xf numFmtId="167" fontId="9" fillId="3" borderId="0" xfId="1" applyNumberFormat="1" applyFont="1" applyFill="1" applyAlignment="1">
      <alignment horizontal="right" vertical="center" wrapText="1" indent="1"/>
    </xf>
    <xf numFmtId="0" fontId="6" fillId="4" borderId="12" xfId="1" applyFont="1" applyFill="1" applyBorder="1" applyAlignment="1" applyProtection="1">
      <alignment horizontal="left" vertical="center" wrapText="1"/>
      <protection locked="0"/>
    </xf>
    <xf numFmtId="0" fontId="6" fillId="4" borderId="11" xfId="1" applyFont="1" applyFill="1" applyBorder="1" applyAlignment="1" applyProtection="1">
      <alignment horizontal="left" vertical="center" wrapText="1"/>
      <protection locked="0"/>
    </xf>
    <xf numFmtId="0" fontId="6" fillId="4" borderId="10" xfId="1" applyFont="1" applyFill="1" applyBorder="1" applyAlignment="1" applyProtection="1">
      <alignment horizontal="left" vertical="center" wrapText="1"/>
      <protection locked="0"/>
    </xf>
    <xf numFmtId="0" fontId="11" fillId="3" borderId="9" xfId="1" applyFont="1" applyFill="1" applyBorder="1" applyAlignment="1">
      <alignment horizontal="left" vertical="center" wrapText="1"/>
    </xf>
    <xf numFmtId="0" fontId="11" fillId="3" borderId="9" xfId="1" applyFont="1" applyFill="1" applyBorder="1" applyAlignment="1">
      <alignment horizontal="left" vertical="center"/>
    </xf>
    <xf numFmtId="0" fontId="15" fillId="0" borderId="30" xfId="1" applyFont="1" applyBorder="1" applyAlignment="1">
      <alignment horizontal="center" vertical="center" wrapText="1"/>
    </xf>
    <xf numFmtId="168" fontId="6" fillId="5" borderId="27" xfId="1" applyNumberFormat="1" applyFont="1" applyFill="1" applyBorder="1" applyAlignment="1">
      <alignment horizontal="left" vertical="center" indent="1"/>
    </xf>
    <xf numFmtId="168" fontId="6" fillId="5" borderId="26" xfId="1" applyNumberFormat="1" applyFont="1" applyFill="1" applyBorder="1" applyAlignment="1">
      <alignment horizontal="left" vertical="center" indent="1"/>
    </xf>
    <xf numFmtId="168" fontId="6" fillId="5" borderId="16" xfId="1" applyNumberFormat="1" applyFont="1" applyFill="1" applyBorder="1" applyAlignment="1">
      <alignment horizontal="left" vertical="center" indent="1"/>
    </xf>
    <xf numFmtId="0" fontId="6" fillId="0" borderId="0" xfId="1" applyFont="1" applyAlignment="1">
      <alignment horizontal="left" vertical="center"/>
    </xf>
    <xf numFmtId="0" fontId="1" fillId="0" borderId="0" xfId="1" applyAlignment="1">
      <alignment horizontal="left" vertical="center"/>
    </xf>
    <xf numFmtId="167" fontId="9" fillId="0" borderId="17" xfId="1" applyNumberFormat="1" applyFont="1" applyBorder="1" applyAlignment="1">
      <alignment horizontal="right" vertical="center" wrapText="1" indent="1"/>
    </xf>
    <xf numFmtId="167" fontId="9" fillId="0" borderId="16" xfId="1" applyNumberFormat="1" applyFont="1" applyBorder="1" applyAlignment="1">
      <alignment horizontal="right" vertical="center" wrapText="1" indent="1"/>
    </xf>
    <xf numFmtId="0" fontId="14" fillId="0" borderId="0" xfId="1" applyFont="1" applyAlignment="1">
      <alignment horizontal="left" vertical="center" wrapText="1" indent="1"/>
    </xf>
    <xf numFmtId="172" fontId="3" fillId="5" borderId="17" xfId="1" applyNumberFormat="1" applyFont="1" applyFill="1" applyBorder="1" applyAlignment="1">
      <alignment horizontal="center" vertical="center"/>
    </xf>
    <xf numFmtId="172" fontId="3" fillId="5" borderId="16" xfId="1" applyNumberFormat="1" applyFont="1" applyFill="1" applyBorder="1" applyAlignment="1">
      <alignment horizontal="center" vertical="center"/>
    </xf>
    <xf numFmtId="0" fontId="6" fillId="0" borderId="0" xfId="1" applyFont="1" applyAlignment="1">
      <alignment horizontal="left" vertical="top" wrapText="1" indent="1"/>
    </xf>
    <xf numFmtId="168" fontId="8" fillId="5" borderId="27" xfId="1" applyNumberFormat="1" applyFont="1" applyFill="1" applyBorder="1" applyAlignment="1">
      <alignment horizontal="left" vertical="center" indent="1"/>
    </xf>
    <xf numFmtId="168" fontId="8" fillId="5" borderId="26" xfId="1" applyNumberFormat="1" applyFont="1" applyFill="1" applyBorder="1" applyAlignment="1">
      <alignment horizontal="left" vertical="center" indent="1"/>
    </xf>
    <xf numFmtId="168" fontId="8" fillId="5" borderId="16" xfId="1" applyNumberFormat="1" applyFont="1" applyFill="1" applyBorder="1" applyAlignment="1">
      <alignment horizontal="left" vertical="center" indent="1"/>
    </xf>
    <xf numFmtId="0" fontId="10" fillId="5" borderId="25" xfId="1" applyFont="1" applyFill="1" applyBorder="1" applyAlignment="1">
      <alignment horizontal="left" vertical="center" wrapText="1" indent="1"/>
    </xf>
    <xf numFmtId="0" fontId="10" fillId="5" borderId="24" xfId="1" applyFont="1" applyFill="1" applyBorder="1" applyAlignment="1">
      <alignment horizontal="left" vertical="center" wrapText="1" indent="1"/>
    </xf>
    <xf numFmtId="0" fontId="10" fillId="5" borderId="23" xfId="1" applyFont="1" applyFill="1" applyBorder="1" applyAlignment="1">
      <alignment horizontal="left" vertical="center" wrapText="1" indent="1"/>
    </xf>
    <xf numFmtId="0" fontId="23" fillId="4" borderId="12" xfId="3" applyFill="1" applyBorder="1" applyAlignment="1" applyProtection="1">
      <alignment horizontal="left" vertical="center"/>
      <protection locked="0"/>
    </xf>
    <xf numFmtId="0" fontId="6" fillId="4" borderId="11" xfId="1" applyFont="1" applyFill="1" applyBorder="1" applyAlignment="1" applyProtection="1">
      <alignment horizontal="left" vertical="center"/>
      <protection locked="0"/>
    </xf>
    <xf numFmtId="0" fontId="6" fillId="4" borderId="10" xfId="1" applyFont="1" applyFill="1" applyBorder="1" applyAlignment="1" applyProtection="1">
      <alignment horizontal="left" vertical="center"/>
      <protection locked="0"/>
    </xf>
    <xf numFmtId="0" fontId="14" fillId="0" borderId="0" xfId="1" applyFont="1" applyAlignment="1">
      <alignment horizontal="left" vertical="center" wrapText="1"/>
    </xf>
    <xf numFmtId="0" fontId="6" fillId="4" borderId="29" xfId="1" applyFont="1" applyFill="1" applyBorder="1" applyAlignment="1" applyProtection="1">
      <alignment horizontal="left" vertical="center" wrapText="1"/>
      <protection locked="0"/>
    </xf>
    <xf numFmtId="0" fontId="2" fillId="0" borderId="3" xfId="1" quotePrefix="1" applyFont="1" applyBorder="1" applyAlignment="1">
      <alignment horizontal="left" vertical="top" wrapText="1" indent="1"/>
    </xf>
    <xf numFmtId="0" fontId="2" fillId="0" borderId="2" xfId="1" quotePrefix="1" applyFont="1" applyBorder="1" applyAlignment="1">
      <alignment horizontal="left" vertical="top" wrapText="1" indent="1"/>
    </xf>
    <xf numFmtId="0" fontId="7" fillId="0" borderId="11" xfId="1" applyFont="1" applyBorder="1" applyAlignment="1">
      <alignment vertical="center" wrapText="1"/>
    </xf>
    <xf numFmtId="0" fontId="4" fillId="0" borderId="8" xfId="1" applyFont="1" applyBorder="1" applyAlignment="1">
      <alignment horizontal="left" vertical="center" wrapText="1"/>
    </xf>
    <xf numFmtId="0" fontId="4" fillId="0" borderId="7" xfId="1" applyFont="1" applyBorder="1" applyAlignment="1">
      <alignment horizontal="left" vertical="center"/>
    </xf>
    <xf numFmtId="0" fontId="4" fillId="0" borderId="6" xfId="1" applyFont="1" applyBorder="1" applyAlignment="1">
      <alignment horizontal="left" vertical="center"/>
    </xf>
    <xf numFmtId="0" fontId="10" fillId="2" borderId="9" xfId="1" applyFont="1" applyFill="1" applyBorder="1" applyAlignment="1">
      <alignment horizontal="center" vertical="center" wrapText="1"/>
    </xf>
    <xf numFmtId="0" fontId="10" fillId="2" borderId="9" xfId="1" applyFont="1" applyFill="1" applyBorder="1" applyAlignment="1">
      <alignment horizontal="center" vertical="center"/>
    </xf>
    <xf numFmtId="0" fontId="14" fillId="3" borderId="0" xfId="1" applyFont="1" applyFill="1" applyAlignment="1">
      <alignment horizontal="left" vertical="center" wrapText="1" indent="1"/>
    </xf>
    <xf numFmtId="0" fontId="10" fillId="5" borderId="15" xfId="1" applyFont="1" applyFill="1" applyBorder="1" applyAlignment="1">
      <alignment horizontal="left" vertical="center" indent="1"/>
    </xf>
    <xf numFmtId="0" fontId="10" fillId="5" borderId="14" xfId="1" applyFont="1" applyFill="1" applyBorder="1" applyAlignment="1">
      <alignment horizontal="left" vertical="center" indent="1"/>
    </xf>
    <xf numFmtId="0" fontId="22" fillId="5" borderId="15" xfId="1" applyFont="1" applyFill="1" applyBorder="1" applyAlignment="1">
      <alignment horizontal="left" vertical="center" indent="1"/>
    </xf>
    <xf numFmtId="0" fontId="22" fillId="5" borderId="14" xfId="1" applyFont="1" applyFill="1" applyBorder="1" applyAlignment="1">
      <alignment horizontal="left" vertical="center" indent="1"/>
    </xf>
    <xf numFmtId="0" fontId="9" fillId="0" borderId="17" xfId="1" applyFont="1" applyBorder="1" applyAlignment="1">
      <alignment horizontal="right" vertical="center" wrapText="1" indent="1"/>
    </xf>
    <xf numFmtId="0" fontId="9" fillId="0" borderId="16" xfId="1" applyFont="1" applyBorder="1" applyAlignment="1">
      <alignment horizontal="right" vertical="center" wrapText="1" indent="1"/>
    </xf>
    <xf numFmtId="0" fontId="3" fillId="0" borderId="4" xfId="1" quotePrefix="1" applyFont="1" applyBorder="1" applyAlignment="1">
      <alignment horizontal="left" vertical="top" wrapText="1" indent="1"/>
    </xf>
    <xf numFmtId="0" fontId="19" fillId="0" borderId="38" xfId="1" applyFont="1" applyBorder="1" applyAlignment="1">
      <alignment horizontal="center" vertical="center" wrapText="1"/>
    </xf>
    <xf numFmtId="0" fontId="19" fillId="0" borderId="22" xfId="1" applyFont="1" applyBorder="1" applyAlignment="1">
      <alignment horizontal="center" vertical="center" wrapText="1"/>
    </xf>
    <xf numFmtId="0" fontId="19" fillId="0" borderId="21" xfId="1" applyFont="1" applyBorder="1" applyAlignment="1">
      <alignment horizontal="center" vertical="center" wrapText="1"/>
    </xf>
    <xf numFmtId="0" fontId="16" fillId="7" borderId="5" xfId="1" applyFont="1" applyFill="1" applyBorder="1" applyAlignment="1">
      <alignment horizontal="center" vertical="center" wrapText="1"/>
    </xf>
    <xf numFmtId="0" fontId="16" fillId="7" borderId="4" xfId="1" applyFont="1" applyFill="1" applyBorder="1" applyAlignment="1">
      <alignment horizontal="center" vertical="center" wrapText="1"/>
    </xf>
    <xf numFmtId="0" fontId="16" fillId="7" borderId="1" xfId="1" applyFont="1" applyFill="1" applyBorder="1" applyAlignment="1">
      <alignment horizontal="center" vertical="center" wrapText="1"/>
    </xf>
    <xf numFmtId="0" fontId="17" fillId="0" borderId="12" xfId="1" quotePrefix="1" applyFont="1" applyBorder="1" applyAlignment="1">
      <alignment horizontal="left" vertical="top" wrapText="1" indent="1"/>
    </xf>
    <xf numFmtId="0" fontId="17" fillId="0" borderId="11" xfId="1" quotePrefix="1" applyFont="1" applyBorder="1" applyAlignment="1">
      <alignment horizontal="left" vertical="top" wrapText="1" indent="1"/>
    </xf>
    <xf numFmtId="0" fontId="17" fillId="0" borderId="31" xfId="1" quotePrefix="1" applyFont="1" applyBorder="1" applyAlignment="1">
      <alignment horizontal="left" vertical="top" wrapText="1"/>
    </xf>
    <xf numFmtId="0" fontId="17" fillId="0" borderId="11" xfId="1" quotePrefix="1" applyFont="1" applyBorder="1" applyAlignment="1">
      <alignment horizontal="left" vertical="top" wrapText="1"/>
    </xf>
    <xf numFmtId="0" fontId="17" fillId="0" borderId="10" xfId="1" quotePrefix="1" applyFont="1" applyBorder="1" applyAlignment="1">
      <alignment horizontal="left" vertical="top" wrapText="1"/>
    </xf>
  </cellXfs>
  <cellStyles count="4">
    <cellStyle name="Lien hypertexte" xfId="3" builtinId="8"/>
    <cellStyle name="Monétaire 2" xfId="2" xr:uid="{00000000-0005-0000-0000-000001000000}"/>
    <cellStyle name="Normal" xfId="0" builtinId="0"/>
    <cellStyle name="Normal 2"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0</xdr:col>
      <xdr:colOff>0</xdr:colOff>
      <xdr:row>2</xdr:row>
      <xdr:rowOff>0</xdr:rowOff>
    </xdr:from>
    <xdr:to>
      <xdr:col>5</xdr:col>
      <xdr:colOff>66675</xdr:colOff>
      <xdr:row>2</xdr:row>
      <xdr:rowOff>0</xdr:rowOff>
    </xdr:to>
    <xdr:pic>
      <xdr:nvPicPr>
        <xdr:cNvPr id="2" name="Picture 2">
          <a:extLst>
            <a:ext uri="{FF2B5EF4-FFF2-40B4-BE49-F238E27FC236}">
              <a16:creationId xmlns:a16="http://schemas.microsoft.com/office/drawing/2014/main" id="{D8016E88-CC94-4CE2-98F0-48ADED309BC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23850"/>
          <a:ext cx="4138613"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0</xdr:col>
      <xdr:colOff>200025</xdr:colOff>
      <xdr:row>0</xdr:row>
      <xdr:rowOff>95250</xdr:rowOff>
    </xdr:from>
    <xdr:ext cx="838200" cy="1053653"/>
    <xdr:pic>
      <xdr:nvPicPr>
        <xdr:cNvPr id="3" name="Grafik 4">
          <a:extLst>
            <a:ext uri="{FF2B5EF4-FFF2-40B4-BE49-F238E27FC236}">
              <a16:creationId xmlns:a16="http://schemas.microsoft.com/office/drawing/2014/main" id="{B235E646-91AF-4070-9070-57ACB32DCE8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00025" y="95250"/>
          <a:ext cx="838200" cy="1053653"/>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514349</xdr:colOff>
      <xdr:row>32</xdr:row>
      <xdr:rowOff>172558</xdr:rowOff>
    </xdr:from>
    <xdr:ext cx="1104900" cy="1281146"/>
    <xdr:pic>
      <xdr:nvPicPr>
        <xdr:cNvPr id="2" name="Grafik 1">
          <a:extLst>
            <a:ext uri="{FF2B5EF4-FFF2-40B4-BE49-F238E27FC236}">
              <a16:creationId xmlns:a16="http://schemas.microsoft.com/office/drawing/2014/main" id="{E098B0E3-6E05-4B0B-BE9F-D4185918B99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14349" y="6801958"/>
          <a:ext cx="1104900" cy="1281146"/>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39"/>
  <sheetViews>
    <sheetView showRowColHeaders="0" showRuler="0" topLeftCell="A22" zoomScaleNormal="100" workbookViewId="0">
      <selection activeCell="D37" sqref="D37:E37"/>
    </sheetView>
  </sheetViews>
  <sheetFormatPr baseColWidth="10" defaultColWidth="11.42578125" defaultRowHeight="25.15" customHeight="1" x14ac:dyDescent="0.25"/>
  <cols>
    <col min="1" max="1" width="20.7109375" style="1" customWidth="1"/>
    <col min="2" max="2" width="17.42578125" style="1" customWidth="1"/>
    <col min="3" max="3" width="8.28515625" style="1" customWidth="1"/>
    <col min="4" max="4" width="25.7109375" style="1" customWidth="1"/>
    <col min="5" max="5" width="25.7109375" style="2" customWidth="1"/>
    <col min="6" max="7" width="30.7109375" style="1" customWidth="1"/>
    <col min="8" max="16384" width="11.42578125" style="1"/>
  </cols>
  <sheetData>
    <row r="1" spans="1:7" ht="95.25" customHeight="1" x14ac:dyDescent="0.25">
      <c r="A1" s="35"/>
      <c r="B1" s="97" t="s">
        <v>2</v>
      </c>
      <c r="C1" s="97"/>
      <c r="D1" s="97"/>
      <c r="E1" s="97"/>
      <c r="F1" s="97"/>
    </row>
    <row r="2" spans="1:7" ht="25.15" customHeight="1" x14ac:dyDescent="0.25">
      <c r="A2" s="34" t="s">
        <v>3</v>
      </c>
      <c r="B2" s="92"/>
      <c r="C2" s="93"/>
      <c r="D2" s="93"/>
      <c r="E2" s="93"/>
      <c r="F2" s="94"/>
    </row>
    <row r="3" spans="1:7" ht="5.0999999999999996" customHeight="1" x14ac:dyDescent="0.25">
      <c r="A3" s="33"/>
      <c r="B3" s="32"/>
      <c r="C3" s="32"/>
      <c r="D3" s="102"/>
      <c r="E3" s="102"/>
      <c r="F3" s="102"/>
      <c r="G3" s="2"/>
    </row>
    <row r="4" spans="1:7" ht="41.25" customHeight="1" x14ac:dyDescent="0.25">
      <c r="A4" s="118" t="s">
        <v>4</v>
      </c>
      <c r="B4" s="118"/>
      <c r="C4" s="118"/>
      <c r="D4" s="119"/>
      <c r="E4" s="93"/>
      <c r="F4" s="94"/>
    </row>
    <row r="5" spans="1:7" ht="15" customHeight="1" x14ac:dyDescent="0.25">
      <c r="A5" s="31" t="s">
        <v>5</v>
      </c>
      <c r="B5" s="115"/>
      <c r="C5" s="116"/>
      <c r="D5" s="117"/>
      <c r="E5" s="31" t="s">
        <v>6</v>
      </c>
      <c r="F5" s="30"/>
    </row>
    <row r="6" spans="1:7" ht="15" customHeight="1" x14ac:dyDescent="0.25">
      <c r="A6" s="105" t="s">
        <v>7</v>
      </c>
      <c r="B6" s="105"/>
      <c r="C6" s="101" t="s">
        <v>47</v>
      </c>
      <c r="D6" s="102"/>
      <c r="E6" s="102"/>
      <c r="F6" s="102"/>
    </row>
    <row r="7" spans="1:7" ht="15" customHeight="1" x14ac:dyDescent="0.25">
      <c r="A7" s="105" t="s">
        <v>8</v>
      </c>
      <c r="B7" s="105"/>
      <c r="C7" s="101" t="s">
        <v>9</v>
      </c>
      <c r="D7" s="102"/>
      <c r="E7" s="102"/>
      <c r="F7" s="102"/>
    </row>
    <row r="8" spans="1:7" ht="30" customHeight="1" x14ac:dyDescent="0.25">
      <c r="A8" s="108" t="s">
        <v>10</v>
      </c>
      <c r="B8" s="108"/>
      <c r="C8" s="108"/>
      <c r="D8" s="108"/>
      <c r="E8" s="108"/>
      <c r="F8" s="108"/>
    </row>
    <row r="9" spans="1:7" ht="15" customHeight="1" x14ac:dyDescent="0.25">
      <c r="A9" s="29"/>
      <c r="B9" s="27"/>
      <c r="C9" s="28"/>
    </row>
    <row r="10" spans="1:7" ht="33" customHeight="1" x14ac:dyDescent="0.25">
      <c r="A10" s="84" t="s">
        <v>11</v>
      </c>
      <c r="B10" s="27"/>
      <c r="C10" s="25">
        <v>0</v>
      </c>
      <c r="D10" s="85" t="s">
        <v>12</v>
      </c>
      <c r="E10" s="26" t="s">
        <v>13</v>
      </c>
      <c r="F10" s="25">
        <v>0</v>
      </c>
      <c r="G10" s="24"/>
    </row>
    <row r="11" spans="1:7" ht="5.0999999999999996" customHeight="1" x14ac:dyDescent="0.25">
      <c r="A11" s="23"/>
      <c r="B11" s="23"/>
      <c r="C11" s="23"/>
      <c r="D11" s="22"/>
    </row>
    <row r="12" spans="1:7" ht="57" customHeight="1" x14ac:dyDescent="0.25">
      <c r="A12" s="112" t="s">
        <v>18</v>
      </c>
      <c r="B12" s="113"/>
      <c r="C12" s="114"/>
      <c r="D12" s="19" t="s">
        <v>14</v>
      </c>
      <c r="E12" s="19" t="s">
        <v>15</v>
      </c>
      <c r="F12" s="18" t="s">
        <v>16</v>
      </c>
      <c r="G12" s="17"/>
    </row>
    <row r="13" spans="1:7" ht="25.15" customHeight="1" x14ac:dyDescent="0.25">
      <c r="A13" s="21">
        <v>4.91</v>
      </c>
      <c r="B13" s="103" t="s">
        <v>17</v>
      </c>
      <c r="C13" s="104"/>
      <c r="D13" s="74">
        <v>0</v>
      </c>
      <c r="E13" s="74">
        <v>0</v>
      </c>
      <c r="F13" s="75">
        <f>D13+E13</f>
        <v>0</v>
      </c>
      <c r="G13" s="7"/>
    </row>
    <row r="14" spans="1:7" ht="27" customHeight="1" x14ac:dyDescent="0.25">
      <c r="A14" s="109" t="s">
        <v>20</v>
      </c>
      <c r="B14" s="110"/>
      <c r="C14" s="111"/>
      <c r="D14" s="106" t="s">
        <v>19</v>
      </c>
      <c r="E14" s="107"/>
      <c r="F14" s="76"/>
      <c r="G14" s="7"/>
    </row>
    <row r="15" spans="1:7" ht="25.15" customHeight="1" x14ac:dyDescent="0.25">
      <c r="A15" s="21">
        <v>4.1100000000000003</v>
      </c>
      <c r="B15" s="103" t="s">
        <v>21</v>
      </c>
      <c r="C15" s="104"/>
      <c r="D15" s="74">
        <v>0</v>
      </c>
      <c r="E15" s="74">
        <v>0</v>
      </c>
      <c r="F15" s="75">
        <f>D15+E15</f>
        <v>0</v>
      </c>
      <c r="G15" s="7"/>
    </row>
    <row r="16" spans="1:7" ht="25.15" customHeight="1" x14ac:dyDescent="0.25">
      <c r="A16" s="21">
        <v>4.12</v>
      </c>
      <c r="B16" s="103" t="s">
        <v>22</v>
      </c>
      <c r="C16" s="104"/>
      <c r="D16" s="74">
        <v>0</v>
      </c>
      <c r="E16" s="74">
        <v>0</v>
      </c>
      <c r="F16" s="75">
        <f>D16+E16</f>
        <v>0</v>
      </c>
      <c r="G16" s="7"/>
    </row>
    <row r="17" spans="1:7" ht="25.15" customHeight="1" x14ac:dyDescent="0.25">
      <c r="A17" s="21">
        <v>4.13</v>
      </c>
      <c r="B17" s="103" t="s">
        <v>23</v>
      </c>
      <c r="C17" s="104"/>
      <c r="D17" s="74">
        <v>0</v>
      </c>
      <c r="E17" s="74">
        <v>0</v>
      </c>
      <c r="F17" s="75">
        <f>D17+E17</f>
        <v>0</v>
      </c>
      <c r="G17" s="7"/>
    </row>
    <row r="18" spans="1:7" ht="25.15" customHeight="1" x14ac:dyDescent="0.25">
      <c r="A18" s="21">
        <v>4.1399999999999997</v>
      </c>
      <c r="B18" s="103" t="s">
        <v>24</v>
      </c>
      <c r="C18" s="104"/>
      <c r="D18" s="74">
        <v>0</v>
      </c>
      <c r="E18" s="74">
        <v>0</v>
      </c>
      <c r="F18" s="75">
        <f>D18+E18</f>
        <v>0</v>
      </c>
      <c r="G18" s="7"/>
    </row>
    <row r="19" spans="1:7" ht="25.15" customHeight="1" x14ac:dyDescent="0.25">
      <c r="A19" s="21">
        <v>4.21</v>
      </c>
      <c r="B19" s="103" t="s">
        <v>25</v>
      </c>
      <c r="C19" s="104"/>
      <c r="D19" s="74">
        <v>0</v>
      </c>
      <c r="E19" s="74">
        <v>0</v>
      </c>
      <c r="F19" s="75">
        <f>IF((D19+E19)&gt;30000,((D19+E19)-30000),0)</f>
        <v>0</v>
      </c>
      <c r="G19" s="7"/>
    </row>
    <row r="20" spans="1:7" ht="25.15" customHeight="1" x14ac:dyDescent="0.25">
      <c r="A20" s="21">
        <v>4.3099999999999996</v>
      </c>
      <c r="B20" s="103" t="s">
        <v>26</v>
      </c>
      <c r="C20" s="104"/>
      <c r="D20" s="74">
        <v>0</v>
      </c>
      <c r="E20" s="74">
        <v>0</v>
      </c>
      <c r="F20" s="75">
        <f>IF((D20+E20)&gt;15000,((D20+E20)-15000),0)</f>
        <v>0</v>
      </c>
      <c r="G20" s="7"/>
    </row>
    <row r="21" spans="1:7" ht="27" customHeight="1" x14ac:dyDescent="0.25">
      <c r="A21" s="98" t="s">
        <v>27</v>
      </c>
      <c r="B21" s="99"/>
      <c r="C21" s="100"/>
      <c r="D21" s="106" t="s">
        <v>28</v>
      </c>
      <c r="E21" s="107"/>
      <c r="F21" s="76"/>
      <c r="G21" s="7"/>
    </row>
    <row r="22" spans="1:7" ht="25.15" customHeight="1" x14ac:dyDescent="0.25">
      <c r="A22" s="20">
        <v>7.91</v>
      </c>
      <c r="B22" s="103" t="s">
        <v>29</v>
      </c>
      <c r="C22" s="104"/>
      <c r="D22" s="74">
        <v>0</v>
      </c>
      <c r="E22" s="74">
        <v>0</v>
      </c>
      <c r="F22" s="75">
        <f>(D22+E22)*5%</f>
        <v>0</v>
      </c>
      <c r="G22" s="7"/>
    </row>
    <row r="23" spans="1:7" ht="25.15" customHeight="1" x14ac:dyDescent="0.25">
      <c r="A23" s="122"/>
      <c r="B23" s="122"/>
      <c r="C23" s="122"/>
      <c r="D23" s="122"/>
      <c r="E23" s="122"/>
      <c r="F23" s="122"/>
      <c r="G23" s="12"/>
    </row>
    <row r="24" spans="1:7" ht="57" customHeight="1" x14ac:dyDescent="0.25">
      <c r="A24" s="112" t="s">
        <v>30</v>
      </c>
      <c r="B24" s="113"/>
      <c r="C24" s="114"/>
      <c r="D24" s="19" t="s">
        <v>14</v>
      </c>
      <c r="E24" s="19" t="s">
        <v>15</v>
      </c>
      <c r="F24" s="18" t="s">
        <v>16</v>
      </c>
      <c r="G24" s="17"/>
    </row>
    <row r="25" spans="1:7" ht="35.1" customHeight="1" x14ac:dyDescent="0.25">
      <c r="A25" s="16" t="s">
        <v>31</v>
      </c>
      <c r="B25" s="133" t="s">
        <v>32</v>
      </c>
      <c r="C25" s="134"/>
      <c r="D25" s="74">
        <v>0</v>
      </c>
      <c r="E25" s="74">
        <v>0</v>
      </c>
      <c r="F25" s="77">
        <f>(D25+E25)*0.8</f>
        <v>0</v>
      </c>
      <c r="G25" s="15"/>
    </row>
    <row r="26" spans="1:7" ht="35.1" customHeight="1" x14ac:dyDescent="0.25">
      <c r="A26" s="14" t="s">
        <v>33</v>
      </c>
      <c r="B26" s="103" t="s">
        <v>29</v>
      </c>
      <c r="C26" s="104"/>
      <c r="D26" s="78">
        <v>0</v>
      </c>
      <c r="E26" s="78">
        <v>0</v>
      </c>
      <c r="F26" s="79">
        <f>(D26+E26)*5%</f>
        <v>0</v>
      </c>
      <c r="G26" s="7"/>
    </row>
    <row r="27" spans="1:7" ht="25.15" customHeight="1" x14ac:dyDescent="0.25">
      <c r="A27" s="122"/>
      <c r="B27" s="122"/>
      <c r="C27" s="122"/>
      <c r="D27" s="122"/>
      <c r="E27" s="122"/>
      <c r="F27" s="122"/>
      <c r="G27" s="12"/>
    </row>
    <row r="28" spans="1:7" ht="25.15" customHeight="1" x14ac:dyDescent="0.25">
      <c r="A28" s="131" t="s">
        <v>34</v>
      </c>
      <c r="B28" s="132"/>
      <c r="C28" s="132"/>
      <c r="D28" s="132"/>
      <c r="E28" s="132"/>
      <c r="F28" s="80">
        <f>IF(C10&gt;=2,(C10-1)*-11500,0)</f>
        <v>0</v>
      </c>
      <c r="G28" s="12"/>
    </row>
    <row r="29" spans="1:7" ht="25.15" customHeight="1" x14ac:dyDescent="0.25">
      <c r="A29" s="13"/>
      <c r="B29" s="13"/>
      <c r="C29" s="13"/>
      <c r="D29" s="13"/>
      <c r="E29" s="13"/>
      <c r="F29" s="81"/>
      <c r="G29" s="12"/>
    </row>
    <row r="30" spans="1:7" ht="25.15" customHeight="1" x14ac:dyDescent="0.25">
      <c r="A30" s="129" t="s">
        <v>35</v>
      </c>
      <c r="B30" s="130"/>
      <c r="C30" s="130"/>
      <c r="D30" s="130"/>
      <c r="E30" s="130"/>
      <c r="F30" s="82">
        <f>SUM(F13:F22,F25:F26,F28)</f>
        <v>0</v>
      </c>
      <c r="G30" s="11"/>
    </row>
    <row r="31" spans="1:7" ht="38.25" customHeight="1" x14ac:dyDescent="0.25">
      <c r="A31" s="128" t="s">
        <v>36</v>
      </c>
      <c r="B31" s="128"/>
      <c r="C31" s="128"/>
      <c r="D31" s="92" t="s">
        <v>0</v>
      </c>
      <c r="E31" s="93"/>
      <c r="F31" s="94"/>
    </row>
    <row r="32" spans="1:7" ht="25.15" customHeight="1" x14ac:dyDescent="0.25">
      <c r="A32" s="95" t="s">
        <v>37</v>
      </c>
      <c r="B32" s="96"/>
      <c r="C32" s="96"/>
      <c r="D32" s="126" t="s">
        <v>38</v>
      </c>
      <c r="E32" s="127"/>
      <c r="F32" s="126" t="s">
        <v>39</v>
      </c>
    </row>
    <row r="33" spans="1:7" ht="25.15" customHeight="1" x14ac:dyDescent="0.25">
      <c r="A33" s="96"/>
      <c r="B33" s="96"/>
      <c r="C33" s="96"/>
      <c r="D33" s="127"/>
      <c r="E33" s="127"/>
      <c r="F33" s="127"/>
    </row>
    <row r="34" spans="1:7" ht="5.0999999999999996" customHeight="1" x14ac:dyDescent="0.25">
      <c r="A34" s="10"/>
      <c r="B34" s="91"/>
      <c r="C34" s="91"/>
      <c r="D34" s="9"/>
      <c r="E34" s="9"/>
      <c r="F34" s="8"/>
      <c r="G34" s="7"/>
    </row>
    <row r="35" spans="1:7" ht="25.15" customHeight="1" x14ac:dyDescent="0.25">
      <c r="A35" s="90" t="s">
        <v>40</v>
      </c>
      <c r="B35" s="90"/>
      <c r="C35" s="90"/>
      <c r="D35" s="89" t="str">
        <f>IF(F30=0,"xx",VLOOKUP($F$30,TARIFS!A3:I31,6,4))</f>
        <v>xx</v>
      </c>
      <c r="E35" s="89"/>
      <c r="F35" s="83" t="str">
        <f>IF(F30=0,"xx",VLOOKUP($F$30,TARIFS!A3:I31,9,4))</f>
        <v>xx</v>
      </c>
    </row>
    <row r="36" spans="1:7" ht="25.15" customHeight="1" x14ac:dyDescent="0.25">
      <c r="A36" s="123"/>
      <c r="B36" s="124"/>
      <c r="C36" s="124"/>
      <c r="D36" s="124"/>
      <c r="E36" s="124"/>
      <c r="F36" s="125"/>
    </row>
    <row r="37" spans="1:7" ht="56.25" customHeight="1" x14ac:dyDescent="0.25">
      <c r="A37" s="87" t="s">
        <v>41</v>
      </c>
      <c r="B37" s="88"/>
      <c r="C37" s="88"/>
      <c r="D37" s="135" t="s">
        <v>42</v>
      </c>
      <c r="E37" s="135"/>
      <c r="F37" s="6" t="s">
        <v>43</v>
      </c>
    </row>
    <row r="38" spans="1:7" ht="12" customHeight="1" x14ac:dyDescent="0.25">
      <c r="A38" s="5"/>
      <c r="B38" s="5"/>
      <c r="C38" s="5"/>
      <c r="D38" s="4"/>
      <c r="E38" s="4"/>
      <c r="F38" s="4"/>
    </row>
    <row r="39" spans="1:7" ht="36" customHeight="1" x14ac:dyDescent="0.25">
      <c r="A39" s="87" t="s">
        <v>44</v>
      </c>
      <c r="B39" s="88"/>
      <c r="C39" s="88"/>
      <c r="D39" s="120" t="s">
        <v>45</v>
      </c>
      <c r="E39" s="121"/>
      <c r="F39" s="3" t="s">
        <v>46</v>
      </c>
    </row>
  </sheetData>
  <mergeCells count="44">
    <mergeCell ref="A39:C39"/>
    <mergeCell ref="D39:E39"/>
    <mergeCell ref="B20:C20"/>
    <mergeCell ref="B26:C26"/>
    <mergeCell ref="A27:F27"/>
    <mergeCell ref="A36:F36"/>
    <mergeCell ref="D32:E33"/>
    <mergeCell ref="F32:F33"/>
    <mergeCell ref="A31:C31"/>
    <mergeCell ref="A30:E30"/>
    <mergeCell ref="A28:E28"/>
    <mergeCell ref="A24:C24"/>
    <mergeCell ref="B25:C25"/>
    <mergeCell ref="A23:F23"/>
    <mergeCell ref="B22:C22"/>
    <mergeCell ref="D37:E37"/>
    <mergeCell ref="A14:C14"/>
    <mergeCell ref="D14:E14"/>
    <mergeCell ref="A12:C12"/>
    <mergeCell ref="B5:D5"/>
    <mergeCell ref="A4:C4"/>
    <mergeCell ref="D4:F4"/>
    <mergeCell ref="B1:F1"/>
    <mergeCell ref="A21:C21"/>
    <mergeCell ref="C7:F7"/>
    <mergeCell ref="B2:F2"/>
    <mergeCell ref="B19:C19"/>
    <mergeCell ref="C6:F6"/>
    <mergeCell ref="A6:B6"/>
    <mergeCell ref="B13:C13"/>
    <mergeCell ref="B15:C15"/>
    <mergeCell ref="B16:C16"/>
    <mergeCell ref="D21:E21"/>
    <mergeCell ref="D3:F3"/>
    <mergeCell ref="A7:B7"/>
    <mergeCell ref="B17:C17"/>
    <mergeCell ref="B18:C18"/>
    <mergeCell ref="A8:F8"/>
    <mergeCell ref="A37:C37"/>
    <mergeCell ref="D35:E35"/>
    <mergeCell ref="A35:C35"/>
    <mergeCell ref="B34:C34"/>
    <mergeCell ref="D31:F31"/>
    <mergeCell ref="A32:C33"/>
  </mergeCells>
  <printOptions horizontalCentered="1" verticalCentered="1"/>
  <pageMargins left="0.39370078740157483" right="0.39370078740157483" top="0.39370078740157483" bottom="0.39370078740157483" header="0.27559055118110237" footer="0.27559055118110237"/>
  <pageSetup paperSize="9" scale="73"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33"/>
  <sheetViews>
    <sheetView tabSelected="1" workbookViewId="0">
      <selection activeCell="K4" sqref="K4"/>
    </sheetView>
  </sheetViews>
  <sheetFormatPr baseColWidth="10" defaultColWidth="11.42578125" defaultRowHeight="15" x14ac:dyDescent="0.25"/>
  <cols>
    <col min="1" max="1" width="11.7109375" style="37" customWidth="1"/>
    <col min="2" max="2" width="5.7109375" style="37" customWidth="1"/>
    <col min="3" max="3" width="14.28515625" style="37" customWidth="1"/>
    <col min="4" max="4" width="3.7109375" style="36" customWidth="1"/>
    <col min="5" max="5" width="18.7109375" style="37" hidden="1" customWidth="1"/>
    <col min="6" max="6" width="30.7109375" style="36" customWidth="1"/>
    <col min="7" max="7" width="3.7109375" style="36" customWidth="1"/>
    <col min="8" max="8" width="18.7109375" style="36" hidden="1" customWidth="1"/>
    <col min="9" max="9" width="30.7109375" style="37" customWidth="1"/>
    <col min="10" max="10" width="11.42578125" style="36"/>
    <col min="11" max="11" width="23.7109375" style="36" customWidth="1"/>
    <col min="12" max="16384" width="11.42578125" style="36"/>
  </cols>
  <sheetData>
    <row r="1" spans="1:11" ht="30" customHeight="1" x14ac:dyDescent="0.25">
      <c r="A1" s="136" t="s">
        <v>51</v>
      </c>
      <c r="B1" s="137"/>
      <c r="C1" s="138"/>
      <c r="D1" s="70"/>
      <c r="E1" s="72"/>
      <c r="F1" s="71" t="s">
        <v>50</v>
      </c>
      <c r="G1" s="70"/>
      <c r="I1" s="71" t="s">
        <v>50</v>
      </c>
      <c r="K1" s="71" t="s">
        <v>50</v>
      </c>
    </row>
    <row r="2" spans="1:11" ht="33.75" x14ac:dyDescent="0.25">
      <c r="A2" s="139" t="s">
        <v>52</v>
      </c>
      <c r="B2" s="140"/>
      <c r="C2" s="141"/>
      <c r="D2" s="70"/>
      <c r="E2" s="69"/>
      <c r="F2" s="68" t="s">
        <v>53</v>
      </c>
      <c r="G2" s="70"/>
      <c r="H2" s="69"/>
      <c r="I2" s="68" t="s">
        <v>55</v>
      </c>
      <c r="K2" s="68" t="s">
        <v>54</v>
      </c>
    </row>
    <row r="3" spans="1:11" x14ac:dyDescent="0.25">
      <c r="A3" s="86">
        <v>0</v>
      </c>
      <c r="B3" s="67" t="s">
        <v>1</v>
      </c>
      <c r="C3" s="66">
        <v>40000</v>
      </c>
      <c r="D3" s="42"/>
      <c r="E3" s="65"/>
      <c r="F3" s="63">
        <v>81.25</v>
      </c>
      <c r="G3" s="42"/>
      <c r="H3" s="64"/>
      <c r="I3" s="63">
        <f>MROUND(F3/12,0.05)</f>
        <v>6.75</v>
      </c>
      <c r="K3" s="73">
        <f>100*F3/109</f>
        <v>74.541284403669721</v>
      </c>
    </row>
    <row r="4" spans="1:11" x14ac:dyDescent="0.25">
      <c r="A4" s="54">
        <v>40001</v>
      </c>
      <c r="B4" s="53" t="s">
        <v>1</v>
      </c>
      <c r="C4" s="52">
        <v>43000</v>
      </c>
      <c r="D4" s="42"/>
      <c r="E4" s="51"/>
      <c r="F4" s="49">
        <v>77.45</v>
      </c>
      <c r="G4" s="42"/>
      <c r="H4" s="50"/>
      <c r="I4" s="63">
        <f t="shared" ref="I4:I31" si="0">MROUND(F4/12,0.05)</f>
        <v>6.45</v>
      </c>
      <c r="K4" s="73">
        <f>100*F4/109</f>
        <v>71.055045871559628</v>
      </c>
    </row>
    <row r="5" spans="1:11" x14ac:dyDescent="0.25">
      <c r="A5" s="48">
        <v>43001</v>
      </c>
      <c r="B5" s="47" t="s">
        <v>1</v>
      </c>
      <c r="C5" s="46">
        <v>46000</v>
      </c>
      <c r="D5" s="42"/>
      <c r="E5" s="45"/>
      <c r="F5" s="43">
        <v>75.25</v>
      </c>
      <c r="G5" s="42"/>
      <c r="H5" s="44"/>
      <c r="I5" s="63">
        <f t="shared" si="0"/>
        <v>6.25</v>
      </c>
      <c r="K5" s="73">
        <f t="shared" ref="K5:K31" si="1">100*F5/109</f>
        <v>69.036697247706428</v>
      </c>
    </row>
    <row r="6" spans="1:11" x14ac:dyDescent="0.25">
      <c r="A6" s="54">
        <v>46001</v>
      </c>
      <c r="B6" s="53" t="s">
        <v>1</v>
      </c>
      <c r="C6" s="52">
        <v>49000</v>
      </c>
      <c r="D6" s="42"/>
      <c r="E6" s="51"/>
      <c r="F6" s="49">
        <v>73.05</v>
      </c>
      <c r="G6" s="42"/>
      <c r="H6" s="50"/>
      <c r="I6" s="63">
        <f t="shared" si="0"/>
        <v>6.1000000000000005</v>
      </c>
      <c r="K6" s="73">
        <f t="shared" si="1"/>
        <v>67.018348623853214</v>
      </c>
    </row>
    <row r="7" spans="1:11" x14ac:dyDescent="0.25">
      <c r="A7" s="48">
        <v>49001</v>
      </c>
      <c r="B7" s="47" t="s">
        <v>1</v>
      </c>
      <c r="C7" s="46">
        <v>52000</v>
      </c>
      <c r="D7" s="42"/>
      <c r="E7" s="45"/>
      <c r="F7" s="43">
        <v>70.849999999999994</v>
      </c>
      <c r="G7" s="42"/>
      <c r="H7" s="44"/>
      <c r="I7" s="63">
        <f t="shared" si="0"/>
        <v>5.9</v>
      </c>
      <c r="K7" s="73">
        <f t="shared" si="1"/>
        <v>64.999999999999986</v>
      </c>
    </row>
    <row r="8" spans="1:11" x14ac:dyDescent="0.25">
      <c r="A8" s="54">
        <v>52001</v>
      </c>
      <c r="B8" s="53" t="s">
        <v>1</v>
      </c>
      <c r="C8" s="52">
        <v>55000</v>
      </c>
      <c r="D8" s="42"/>
      <c r="E8" s="51"/>
      <c r="F8" s="49">
        <v>68.650000000000006</v>
      </c>
      <c r="G8" s="42"/>
      <c r="H8" s="50"/>
      <c r="I8" s="63">
        <f t="shared" si="0"/>
        <v>5.7</v>
      </c>
      <c r="K8" s="73">
        <f t="shared" si="1"/>
        <v>62.9816513761468</v>
      </c>
    </row>
    <row r="9" spans="1:11" s="55" customFormat="1" x14ac:dyDescent="0.25">
      <c r="A9" s="62">
        <v>55001</v>
      </c>
      <c r="B9" s="61" t="s">
        <v>1</v>
      </c>
      <c r="C9" s="60">
        <v>58500</v>
      </c>
      <c r="D9" s="58"/>
      <c r="E9" s="59"/>
      <c r="F9" s="56">
        <v>67.45</v>
      </c>
      <c r="G9" s="58"/>
      <c r="H9" s="57"/>
      <c r="I9" s="63">
        <f t="shared" si="0"/>
        <v>5.6000000000000005</v>
      </c>
      <c r="K9" s="73">
        <f t="shared" si="1"/>
        <v>61.88073394495413</v>
      </c>
    </row>
    <row r="10" spans="1:11" x14ac:dyDescent="0.25">
      <c r="A10" s="54">
        <v>58501</v>
      </c>
      <c r="B10" s="53" t="s">
        <v>1</v>
      </c>
      <c r="C10" s="52">
        <v>62000</v>
      </c>
      <c r="D10" s="42"/>
      <c r="E10" s="51"/>
      <c r="F10" s="49">
        <v>66.25</v>
      </c>
      <c r="G10" s="42"/>
      <c r="H10" s="50"/>
      <c r="I10" s="63">
        <f t="shared" si="0"/>
        <v>5.5</v>
      </c>
      <c r="K10" s="73">
        <f t="shared" si="1"/>
        <v>60.779816513761467</v>
      </c>
    </row>
    <row r="11" spans="1:11" x14ac:dyDescent="0.25">
      <c r="A11" s="48">
        <v>62001</v>
      </c>
      <c r="B11" s="47" t="s">
        <v>1</v>
      </c>
      <c r="C11" s="46">
        <v>65500</v>
      </c>
      <c r="D11" s="42"/>
      <c r="E11" s="45"/>
      <c r="F11" s="43">
        <v>65.05</v>
      </c>
      <c r="G11" s="42"/>
      <c r="H11" s="44"/>
      <c r="I11" s="63">
        <f t="shared" si="0"/>
        <v>5.4</v>
      </c>
      <c r="K11" s="73">
        <f t="shared" si="1"/>
        <v>59.678899082568805</v>
      </c>
    </row>
    <row r="12" spans="1:11" x14ac:dyDescent="0.25">
      <c r="A12" s="54">
        <v>65501</v>
      </c>
      <c r="B12" s="53" t="s">
        <v>1</v>
      </c>
      <c r="C12" s="52">
        <v>69000</v>
      </c>
      <c r="D12" s="42"/>
      <c r="E12" s="51"/>
      <c r="F12" s="49">
        <v>63.85</v>
      </c>
      <c r="G12" s="42"/>
      <c r="H12" s="50"/>
      <c r="I12" s="63">
        <f t="shared" si="0"/>
        <v>5.3000000000000007</v>
      </c>
      <c r="K12" s="73">
        <f t="shared" si="1"/>
        <v>58.577981651376149</v>
      </c>
    </row>
    <row r="13" spans="1:11" x14ac:dyDescent="0.25">
      <c r="A13" s="48">
        <v>69001</v>
      </c>
      <c r="B13" s="47" t="s">
        <v>1</v>
      </c>
      <c r="C13" s="46">
        <v>72500</v>
      </c>
      <c r="D13" s="42"/>
      <c r="E13" s="45"/>
      <c r="F13" s="43">
        <v>62.65</v>
      </c>
      <c r="G13" s="42"/>
      <c r="H13" s="44"/>
      <c r="I13" s="63">
        <f t="shared" si="0"/>
        <v>5.2</v>
      </c>
      <c r="K13" s="73">
        <f t="shared" si="1"/>
        <v>57.477064220183486</v>
      </c>
    </row>
    <row r="14" spans="1:11" x14ac:dyDescent="0.25">
      <c r="A14" s="54">
        <v>72501</v>
      </c>
      <c r="B14" s="53" t="s">
        <v>1</v>
      </c>
      <c r="C14" s="52">
        <v>76000</v>
      </c>
      <c r="D14" s="42"/>
      <c r="E14" s="51"/>
      <c r="F14" s="49">
        <v>61.45</v>
      </c>
      <c r="G14" s="42"/>
      <c r="H14" s="50"/>
      <c r="I14" s="63">
        <f t="shared" si="0"/>
        <v>5.1000000000000005</v>
      </c>
      <c r="K14" s="73">
        <f t="shared" si="1"/>
        <v>56.376146788990823</v>
      </c>
    </row>
    <row r="15" spans="1:11" x14ac:dyDescent="0.25">
      <c r="A15" s="48">
        <v>76001</v>
      </c>
      <c r="B15" s="47" t="s">
        <v>1</v>
      </c>
      <c r="C15" s="46">
        <v>79500</v>
      </c>
      <c r="D15" s="42"/>
      <c r="E15" s="45"/>
      <c r="F15" s="43">
        <v>60.25</v>
      </c>
      <c r="G15" s="42"/>
      <c r="H15" s="44"/>
      <c r="I15" s="63">
        <f t="shared" si="0"/>
        <v>5</v>
      </c>
      <c r="K15" s="73">
        <f t="shared" si="1"/>
        <v>55.275229357798167</v>
      </c>
    </row>
    <row r="16" spans="1:11" x14ac:dyDescent="0.25">
      <c r="A16" s="54">
        <v>79501</v>
      </c>
      <c r="B16" s="53" t="s">
        <v>1</v>
      </c>
      <c r="C16" s="52">
        <v>83000</v>
      </c>
      <c r="D16" s="42"/>
      <c r="E16" s="51"/>
      <c r="F16" s="49">
        <v>59.25</v>
      </c>
      <c r="G16" s="42"/>
      <c r="H16" s="50"/>
      <c r="I16" s="63">
        <f t="shared" si="0"/>
        <v>4.95</v>
      </c>
      <c r="K16" s="73">
        <f t="shared" si="1"/>
        <v>54.357798165137616</v>
      </c>
    </row>
    <row r="17" spans="1:11" x14ac:dyDescent="0.25">
      <c r="A17" s="48">
        <v>83001</v>
      </c>
      <c r="B17" s="47" t="s">
        <v>1</v>
      </c>
      <c r="C17" s="46">
        <v>86500</v>
      </c>
      <c r="D17" s="42"/>
      <c r="E17" s="45"/>
      <c r="F17" s="43">
        <v>55.65</v>
      </c>
      <c r="G17" s="42"/>
      <c r="H17" s="44"/>
      <c r="I17" s="63">
        <f t="shared" si="0"/>
        <v>4.6500000000000004</v>
      </c>
      <c r="K17" s="73">
        <f t="shared" si="1"/>
        <v>51.055045871559635</v>
      </c>
    </row>
    <row r="18" spans="1:11" x14ac:dyDescent="0.25">
      <c r="A18" s="54">
        <v>86501</v>
      </c>
      <c r="B18" s="53" t="s">
        <v>1</v>
      </c>
      <c r="C18" s="52">
        <v>90000</v>
      </c>
      <c r="D18" s="42"/>
      <c r="E18" s="51"/>
      <c r="F18" s="49">
        <v>52.25</v>
      </c>
      <c r="G18" s="42"/>
      <c r="H18" s="50"/>
      <c r="I18" s="63">
        <f t="shared" si="0"/>
        <v>4.3500000000000005</v>
      </c>
      <c r="K18" s="73">
        <f t="shared" si="1"/>
        <v>47.935779816513758</v>
      </c>
    </row>
    <row r="19" spans="1:11" x14ac:dyDescent="0.25">
      <c r="A19" s="48">
        <v>90001</v>
      </c>
      <c r="B19" s="47" t="s">
        <v>1</v>
      </c>
      <c r="C19" s="46">
        <v>93500</v>
      </c>
      <c r="D19" s="42"/>
      <c r="E19" s="45"/>
      <c r="F19" s="49">
        <v>48.45</v>
      </c>
      <c r="G19" s="42"/>
      <c r="H19" s="44"/>
      <c r="I19" s="63">
        <f t="shared" si="0"/>
        <v>4.05</v>
      </c>
      <c r="K19" s="73">
        <f t="shared" si="1"/>
        <v>44.449541284403672</v>
      </c>
    </row>
    <row r="20" spans="1:11" x14ac:dyDescent="0.25">
      <c r="A20" s="54">
        <v>93501</v>
      </c>
      <c r="B20" s="53" t="s">
        <v>1</v>
      </c>
      <c r="C20" s="52">
        <v>97000</v>
      </c>
      <c r="D20" s="42"/>
      <c r="E20" s="51"/>
      <c r="F20" s="43">
        <v>44.65</v>
      </c>
      <c r="G20" s="42"/>
      <c r="H20" s="50"/>
      <c r="I20" s="63">
        <f t="shared" si="0"/>
        <v>3.7</v>
      </c>
      <c r="K20" s="73">
        <f t="shared" si="1"/>
        <v>40.963302752293579</v>
      </c>
    </row>
    <row r="21" spans="1:11" x14ac:dyDescent="0.25">
      <c r="A21" s="48">
        <v>97001</v>
      </c>
      <c r="B21" s="47" t="s">
        <v>1</v>
      </c>
      <c r="C21" s="46">
        <v>100500</v>
      </c>
      <c r="D21" s="42"/>
      <c r="E21" s="45"/>
      <c r="F21" s="49">
        <v>41.65</v>
      </c>
      <c r="G21" s="42"/>
      <c r="H21" s="44"/>
      <c r="I21" s="63">
        <f t="shared" si="0"/>
        <v>3.45</v>
      </c>
      <c r="K21" s="73">
        <f t="shared" si="1"/>
        <v>38.211009174311926</v>
      </c>
    </row>
    <row r="22" spans="1:11" x14ac:dyDescent="0.25">
      <c r="A22" s="54">
        <v>100501</v>
      </c>
      <c r="B22" s="53" t="s">
        <v>1</v>
      </c>
      <c r="C22" s="52">
        <v>104000</v>
      </c>
      <c r="D22" s="42"/>
      <c r="E22" s="51"/>
      <c r="F22" s="43">
        <v>38.65</v>
      </c>
      <c r="G22" s="42"/>
      <c r="H22" s="50"/>
      <c r="I22" s="63">
        <f t="shared" si="0"/>
        <v>3.2</v>
      </c>
      <c r="K22" s="73">
        <f t="shared" si="1"/>
        <v>35.458715596330272</v>
      </c>
    </row>
    <row r="23" spans="1:11" x14ac:dyDescent="0.25">
      <c r="A23" s="48">
        <v>104001</v>
      </c>
      <c r="B23" s="47" t="s">
        <v>1</v>
      </c>
      <c r="C23" s="46">
        <v>107500</v>
      </c>
      <c r="D23" s="42"/>
      <c r="E23" s="45"/>
      <c r="F23" s="49">
        <v>35.65</v>
      </c>
      <c r="G23" s="42"/>
      <c r="H23" s="44"/>
      <c r="I23" s="63">
        <f t="shared" si="0"/>
        <v>2.95</v>
      </c>
      <c r="K23" s="73">
        <f t="shared" si="1"/>
        <v>32.706422018348626</v>
      </c>
    </row>
    <row r="24" spans="1:11" x14ac:dyDescent="0.25">
      <c r="A24" s="54">
        <v>107501</v>
      </c>
      <c r="B24" s="53" t="s">
        <v>1</v>
      </c>
      <c r="C24" s="52">
        <v>111000</v>
      </c>
      <c r="D24" s="42"/>
      <c r="E24" s="51"/>
      <c r="F24" s="43">
        <v>32.65</v>
      </c>
      <c r="G24" s="42"/>
      <c r="H24" s="50"/>
      <c r="I24" s="63">
        <f t="shared" si="0"/>
        <v>2.7</v>
      </c>
      <c r="K24" s="73">
        <f t="shared" si="1"/>
        <v>29.954128440366972</v>
      </c>
    </row>
    <row r="25" spans="1:11" x14ac:dyDescent="0.25">
      <c r="A25" s="48">
        <v>111001</v>
      </c>
      <c r="B25" s="47" t="s">
        <v>1</v>
      </c>
      <c r="C25" s="46">
        <v>114500</v>
      </c>
      <c r="D25" s="42"/>
      <c r="E25" s="45"/>
      <c r="F25" s="49">
        <v>29.85</v>
      </c>
      <c r="G25" s="42"/>
      <c r="H25" s="44"/>
      <c r="I25" s="63">
        <f t="shared" si="0"/>
        <v>2.5</v>
      </c>
      <c r="K25" s="73">
        <f t="shared" si="1"/>
        <v>27.38532110091743</v>
      </c>
    </row>
    <row r="26" spans="1:11" x14ac:dyDescent="0.25">
      <c r="A26" s="54">
        <v>114501</v>
      </c>
      <c r="B26" s="53" t="s">
        <v>1</v>
      </c>
      <c r="C26" s="52">
        <v>118000</v>
      </c>
      <c r="D26" s="42"/>
      <c r="E26" s="51"/>
      <c r="F26" s="43">
        <v>27.05</v>
      </c>
      <c r="G26" s="42"/>
      <c r="H26" s="50"/>
      <c r="I26" s="63">
        <f t="shared" si="0"/>
        <v>2.25</v>
      </c>
      <c r="K26" s="73">
        <f t="shared" si="1"/>
        <v>24.816513761467888</v>
      </c>
    </row>
    <row r="27" spans="1:11" x14ac:dyDescent="0.25">
      <c r="A27" s="48">
        <v>118001</v>
      </c>
      <c r="B27" s="47" t="s">
        <v>1</v>
      </c>
      <c r="C27" s="46">
        <v>124000</v>
      </c>
      <c r="D27" s="42"/>
      <c r="E27" s="45"/>
      <c r="F27" s="49">
        <v>24.25</v>
      </c>
      <c r="G27" s="42"/>
      <c r="H27" s="44"/>
      <c r="I27" s="63">
        <f t="shared" si="0"/>
        <v>2</v>
      </c>
      <c r="K27" s="73">
        <f t="shared" si="1"/>
        <v>22.24770642201835</v>
      </c>
    </row>
    <row r="28" spans="1:11" x14ac:dyDescent="0.25">
      <c r="A28" s="54">
        <v>124001</v>
      </c>
      <c r="B28" s="53" t="s">
        <v>1</v>
      </c>
      <c r="C28" s="52">
        <v>132000</v>
      </c>
      <c r="D28" s="42"/>
      <c r="E28" s="51"/>
      <c r="F28" s="43">
        <v>18.2</v>
      </c>
      <c r="G28" s="42"/>
      <c r="H28" s="50"/>
      <c r="I28" s="63">
        <f t="shared" si="0"/>
        <v>1.5</v>
      </c>
      <c r="K28" s="73">
        <f t="shared" si="1"/>
        <v>16.697247706422019</v>
      </c>
    </row>
    <row r="29" spans="1:11" x14ac:dyDescent="0.25">
      <c r="A29" s="48">
        <v>132001</v>
      </c>
      <c r="B29" s="47" t="s">
        <v>1</v>
      </c>
      <c r="C29" s="46">
        <v>140000</v>
      </c>
      <c r="D29" s="42"/>
      <c r="E29" s="45"/>
      <c r="F29" s="49">
        <v>14.4</v>
      </c>
      <c r="G29" s="42"/>
      <c r="H29" s="44"/>
      <c r="I29" s="63">
        <f t="shared" si="0"/>
        <v>1.2000000000000002</v>
      </c>
      <c r="K29" s="73">
        <f t="shared" si="1"/>
        <v>13.211009174311927</v>
      </c>
    </row>
    <row r="30" spans="1:11" x14ac:dyDescent="0.25">
      <c r="A30" s="54">
        <v>140001</v>
      </c>
      <c r="B30" s="53" t="s">
        <v>1</v>
      </c>
      <c r="C30" s="52">
        <v>149999</v>
      </c>
      <c r="D30" s="42"/>
      <c r="E30" s="51"/>
      <c r="F30" s="43">
        <v>10.8</v>
      </c>
      <c r="G30" s="42"/>
      <c r="H30" s="50"/>
      <c r="I30" s="63">
        <f t="shared" si="0"/>
        <v>0.9</v>
      </c>
      <c r="K30" s="73">
        <f t="shared" si="1"/>
        <v>9.9082568807339442</v>
      </c>
    </row>
    <row r="31" spans="1:11" x14ac:dyDescent="0.25">
      <c r="A31" s="48">
        <v>150000</v>
      </c>
      <c r="B31" s="47" t="s">
        <v>1</v>
      </c>
      <c r="C31" s="46" t="s">
        <v>49</v>
      </c>
      <c r="D31" s="42"/>
      <c r="E31" s="45"/>
      <c r="F31" s="49">
        <v>0</v>
      </c>
      <c r="G31" s="42"/>
      <c r="H31" s="44"/>
      <c r="I31" s="63">
        <f t="shared" si="0"/>
        <v>0</v>
      </c>
      <c r="K31" s="73">
        <f t="shared" si="1"/>
        <v>0</v>
      </c>
    </row>
    <row r="32" spans="1:11" x14ac:dyDescent="0.25">
      <c r="A32" s="40"/>
      <c r="B32" s="40"/>
      <c r="C32" s="41"/>
      <c r="D32" s="40"/>
      <c r="E32" s="38"/>
      <c r="F32" s="38"/>
      <c r="G32" s="41"/>
      <c r="H32" s="40"/>
      <c r="I32" s="38"/>
    </row>
    <row r="33" spans="1:9" ht="123.75" customHeight="1" x14ac:dyDescent="0.25">
      <c r="A33" s="142"/>
      <c r="B33" s="143"/>
      <c r="C33" s="143"/>
      <c r="D33" s="39"/>
      <c r="E33" s="144" t="s">
        <v>48</v>
      </c>
      <c r="F33" s="145"/>
      <c r="G33" s="145"/>
      <c r="H33" s="145"/>
      <c r="I33" s="146"/>
    </row>
  </sheetData>
  <sheetProtection algorithmName="SHA-512" hashValue="vTvFAuZsMdbdYPa+FXzGcMsRa7247uKuvuEkgGsEzLKj4XA0ZJFDzSFwTW+xff8fJOH2ivHk8g/PZ7GOYNn04g==" saltValue="+RVMuEMoXcXI5Ek+GwQtMQ==" spinCount="100000" sheet="1" selectLockedCells="1" selectUnlockedCells="1"/>
  <mergeCells count="4">
    <mergeCell ref="A1:C1"/>
    <mergeCell ref="A2:C2"/>
    <mergeCell ref="A33:C33"/>
    <mergeCell ref="E33:I33"/>
  </mergeCells>
  <pageMargins left="0.78740157480314965" right="0.78740157480314965" top="0.98425196850393704" bottom="0.98425196850393704" header="0.51181102362204722" footer="0.51181102362204722"/>
  <pageSetup paperSize="9" scale="86"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2</vt:i4>
      </vt:variant>
    </vt:vector>
  </HeadingPairs>
  <TitlesOfParts>
    <vt:vector size="4" baseType="lpstr">
      <vt:lpstr>CALCUL DU TARIF </vt:lpstr>
      <vt:lpstr>TARIFS</vt:lpstr>
      <vt:lpstr>'CALCUL DU TARIF '!Zone_d_impression</vt:lpstr>
      <vt:lpstr>TARIFS!Zone_d_impression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Damien Imhof</dc:creator>
  <cp:lastModifiedBy>Gomes Morais Tatiana</cp:lastModifiedBy>
  <dcterms:created xsi:type="dcterms:W3CDTF">2015-06-05T18:19:34Z</dcterms:created>
  <dcterms:modified xsi:type="dcterms:W3CDTF">2025-11-10T07:46:01Z</dcterms:modified>
</cp:coreProperties>
</file>