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Finances\Subventions accueil-crèche\2025_Formulaires\2026 Formulaires mis à jour\"/>
    </mc:Choice>
  </mc:AlternateContent>
  <xr:revisionPtr revIDLastSave="0" documentId="13_ncr:1_{7C333F5E-FCCF-4C2F-B0F8-CA00FEF91C06}"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 i="3"/>
  <c r="K5" i="3"/>
  <c r="K6" i="3"/>
  <c r="K7" i="3"/>
  <c r="K8" i="3"/>
  <c r="K9" i="3"/>
  <c r="K10" i="3"/>
  <c r="K11" i="3"/>
  <c r="K12" i="3"/>
  <c r="K13" i="3"/>
  <c r="K14" i="3"/>
  <c r="K15" i="3"/>
  <c r="K16" i="3"/>
  <c r="K17" i="3"/>
  <c r="K18" i="3"/>
  <c r="K19" i="3"/>
  <c r="K20" i="3"/>
  <c r="K21" i="3"/>
  <c r="K22" i="3"/>
  <c r="K23" i="3"/>
  <c r="K24" i="3"/>
  <c r="K25" i="3"/>
  <c r="K26" i="3"/>
  <c r="K27" i="3"/>
  <c r="K28" i="3"/>
  <c r="K29" i="3"/>
  <c r="K30" i="3"/>
  <c r="K31" i="3"/>
  <c r="K4" i="3"/>
  <c r="K3" i="3"/>
  <c r="F13" i="2" l="1"/>
  <c r="F15" i="2"/>
  <c r="F16" i="2"/>
  <c r="F17" i="2"/>
  <c r="F18" i="2"/>
  <c r="F19" i="2"/>
  <c r="F20" i="2"/>
  <c r="F22" i="2"/>
  <c r="F25" i="2"/>
  <c r="F26" i="2"/>
  <c r="F28" i="2"/>
  <c r="F30" i="2" l="1"/>
  <c r="D35" i="2" s="1"/>
  <c r="F35" i="2" l="1"/>
</calcChain>
</file>

<file path=xl/sharedStrings.xml><?xml version="1.0" encoding="utf-8"?>
<sst xmlns="http://schemas.openxmlformats.org/spreadsheetml/2006/main" count="91" uniqueCount="57">
  <si>
    <t>.
.</t>
  </si>
  <si>
    <t>à</t>
  </si>
  <si>
    <t>Antrag auf Subventionen und Berechnungsformular der Gemeinde Courtepin für die ausserschulische Betreuung ASB</t>
  </si>
  <si>
    <t>Name / Adresse des Familienoberhaupts:</t>
  </si>
  <si>
    <t>Arbeitgeber Familienoberhaupt / Arbeitspensum:    Arbeitgeber Partner/-in/Arbeitspensum:</t>
  </si>
  <si>
    <t>E-Mail Adresse:</t>
  </si>
  <si>
    <t>Telefonnummer:</t>
  </si>
  <si>
    <t>Familien oder Alleinerziehende</t>
  </si>
  <si>
    <t>Füllen sie bitte die 1. Spalte gemäss der letzten Steuerveranlagung aus</t>
  </si>
  <si>
    <t>Im Konkubinat lebende Familien*</t>
  </si>
  <si>
    <t>Füllen sie bitte beide Spalten gemäss der letzten Steuerveranlagung aus</t>
  </si>
  <si>
    <t>*Bei Konkubinatspaaren oder falls eine der Personen nicht ein Elternteil des platzierten Kindes ist, basiert die Subvention aus der letzten Steuerveranlagung der beiden Partner, sofern das Konkubinat seit mindestens 2 Jahren besteht oder das Paar das Konkubinat anerkennt.</t>
  </si>
  <si>
    <t>Anzahl unterhaltspflichtige Kinder</t>
  </si>
  <si>
    <t>unterhaltspflichtige Kinder, welche auf der Steuer-veranlagung aufgeführt sind</t>
  </si>
  <si>
    <t>Jahr der Steuerveranlagung</t>
  </si>
  <si>
    <t>Erwerbstätige Personen / Rentner</t>
  </si>
  <si>
    <t>1. Steuerveranlagung</t>
  </si>
  <si>
    <t>2. Steuerveranlagung</t>
  </si>
  <si>
    <t>Betrag, welcher für die Einkommensberechnung berücksichtigt wird</t>
  </si>
  <si>
    <t>Folgende Positionen sind zu ergänzen</t>
  </si>
  <si>
    <t>(Werte im Positiv einsetzen)</t>
  </si>
  <si>
    <t>Nettoeinkommen</t>
  </si>
  <si>
    <t>Kranken- &amp; Unfallversicherung</t>
  </si>
  <si>
    <t>Andere Prämien und Beiträge</t>
  </si>
  <si>
    <t>Vorsorgebeiträge Säule 3a</t>
  </si>
  <si>
    <t>2. Säule, Pensionskasse</t>
  </si>
  <si>
    <t>Private Schulden                         (Anteil &gt;CHF 30'000.00)</t>
  </si>
  <si>
    <t>Private Gebäudekosten               (Anteil &gt; CHF 15'000.00)</t>
  </si>
  <si>
    <r>
      <t xml:space="preserve"> "Steuerbares Vermögen" hinzufügen (</t>
    </r>
    <r>
      <rPr>
        <sz val="10"/>
        <rFont val="Symbol"/>
        <family val="1"/>
        <charset val="2"/>
      </rPr>
      <t>¹</t>
    </r>
    <r>
      <rPr>
        <sz val="10"/>
        <rFont val="Arial"/>
        <family val="2"/>
      </rPr>
      <t xml:space="preserve"> Einkommen)</t>
    </r>
  </si>
  <si>
    <t>Steuerpflichtiges Vermögen        (Ein Zwanzigstel, sprich 5%)</t>
  </si>
  <si>
    <t>(nur positive Beträge)</t>
  </si>
  <si>
    <t>Quellensteuerpflichtige Personen</t>
  </si>
  <si>
    <t>Steuerpflichtiges Bruttoeinkommen</t>
  </si>
  <si>
    <t>zu 80% angerechnet</t>
  </si>
  <si>
    <t>Steuerpflichtiges Vermögen</t>
  </si>
  <si>
    <t>Abzug für Kind(er); CHF 11'500.00 pro Kind; wird ab dem 2. unterhaltspflichtigen Kind berücksichtigt</t>
  </si>
  <si>
    <t>Massgebendes Einkommen für die Berechnung der Gemeindesubvention</t>
  </si>
  <si>
    <t>Name und Adresse der familienergänzenden Tagesbetreuungseinrichtigung:</t>
  </si>
  <si>
    <t>Der Betrag der Gemeindesubvention wird für die Kindertagesstätten pro Tag angezeigt, für alle anderen ausserfamiliären Tagesbetreuungseinrichtung wird der Betrag pro Stunde angezeigt.</t>
  </si>
  <si>
    <t>Subvention pro Tag                                                   (gültig für die Kindertagesstätten)</t>
  </si>
  <si>
    <t>Subvention pro Stunde</t>
  </si>
  <si>
    <t>Gemeindesubvention</t>
  </si>
  <si>
    <t>Diese Beträge sind nur indikativ und werden von der Gemeindeverwaltung von Courtepin nach Vorlage der vollständigen Unterlagen definitiv berechnet.</t>
  </si>
  <si>
    <r>
      <t xml:space="preserve">Steuerveranlagung                                                 </t>
    </r>
    <r>
      <rPr>
        <i/>
        <sz val="10"/>
        <rFont val="Arial"/>
        <family val="2"/>
      </rPr>
      <t>Die Berechnung des massgebenden Einkommens für die Bestimmung der Subvention basiert auf der letzten anwendbaren Steuerveranlagung.</t>
    </r>
  </si>
  <si>
    <r>
      <rPr>
        <b/>
        <i/>
        <sz val="10"/>
        <rFont val="Arial"/>
        <family val="2"/>
      </rPr>
      <t>Bestätigung der Gemeindesubvention</t>
    </r>
    <r>
      <rPr>
        <i/>
        <sz val="10"/>
        <rFont val="Arial"/>
        <family val="2"/>
      </rPr>
      <t xml:space="preserve">                                 Die Gemeinde bestätigt die Subvention schriftlich an die Eltern sowie mit einer Kopie an die obengenannte Betreuungseinrichtung.</t>
    </r>
  </si>
  <si>
    <r>
      <rPr>
        <b/>
        <i/>
        <sz val="10"/>
        <rFont val="Arial"/>
        <family val="2"/>
      </rPr>
      <t>Subvention Staat-Arbeitgeber</t>
    </r>
    <r>
      <rPr>
        <i/>
        <sz val="10"/>
        <rFont val="Arial"/>
        <family val="2"/>
      </rPr>
      <t xml:space="preserve">              Diese Subvention wird Ihnen durch Ihre ausserfamiliäre Tages-betreuungseinrichtung miteteilt</t>
    </r>
  </si>
  <si>
    <t>Datum und Visa der Einwohnerkontrolle:</t>
  </si>
  <si>
    <t>Datum und Visa der Gemeindekasse:</t>
  </si>
  <si>
    <t>Stempfel:</t>
  </si>
  <si>
    <t>-</t>
  </si>
  <si>
    <t>Die Eltern sind verpflichtet, ihre letzte Steuerveranlagung vorzulegen. Ohne diesen Bescheid wird der Höchsttarif angewendet.
Die Tabelle der Gemeindesubventionen wurde vom Gemeinderat am 22. September 2025 genehmigt und tritt am 1. Januar 2026 für die ausserschulische Betreuung, die Kinderkrippen und Tageseltern in Kraft. Für Einrichtungen ausserhalb der Gemeinde gelten dieselben Tarife.</t>
  </si>
  <si>
    <t>ASB</t>
  </si>
  <si>
    <t>EINKOMMENSSKALA</t>
  </si>
  <si>
    <t>Massgebendes Einkommen</t>
  </si>
  <si>
    <r>
      <t xml:space="preserve">Gemeindesubvention
</t>
    </r>
    <r>
      <rPr>
        <b/>
        <sz val="14"/>
        <rFont val="Calibri"/>
        <family val="2"/>
        <scheme val="minor"/>
      </rPr>
      <t>pro Tag</t>
    </r>
    <r>
      <rPr>
        <sz val="11"/>
        <rFont val="Calibri"/>
        <family val="2"/>
        <scheme val="minor"/>
      </rPr>
      <t xml:space="preserve"> und Kind</t>
    </r>
  </si>
  <si>
    <r>
      <t xml:space="preserve">Gemeindesubvention
</t>
    </r>
    <r>
      <rPr>
        <b/>
        <sz val="14"/>
        <rFont val="Calibri"/>
        <family val="2"/>
        <scheme val="minor"/>
      </rPr>
      <t>pro Stunde</t>
    </r>
    <r>
      <rPr>
        <sz val="11"/>
        <rFont val="Calibri"/>
        <family val="2"/>
        <scheme val="minor"/>
      </rPr>
      <t xml:space="preserve"> und Kind</t>
    </r>
  </si>
  <si>
    <r>
      <t xml:space="preserve">Gemeindesubvention
</t>
    </r>
    <r>
      <rPr>
        <b/>
        <sz val="14"/>
        <rFont val="Calibri"/>
        <family val="2"/>
        <scheme val="minor"/>
      </rPr>
      <t>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</si>
</sst>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_ [$CHF-1407]\ * #,##0.00_ ;_ [$CHF-1407]\ * \-#,##0.00_ ;_ [$CHF-1407]\ * &quot;-&quot;??_ ;_ @_ "/>
    <numFmt numFmtId="172" formatCode="&quot;fr.&quot;\ #,##0.00;[Red]&quot;fr.&quot;\ \-#,##0.00"/>
  </numFmts>
  <fonts count="25" x14ac:knownFonts="1">
    <font>
      <sz val="11"/>
      <color theme="1"/>
      <name val="Calibri"/>
      <family val="2"/>
      <scheme val="minor"/>
    </font>
    <font>
      <sz val="11"/>
      <color theme="0"/>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
      <b/>
      <i/>
      <sz val="9"/>
      <name val="Arial"/>
      <family val="2"/>
    </font>
    <font>
      <sz val="10"/>
      <name val="Symbol"/>
      <family val="1"/>
      <charset val="2"/>
    </font>
    <font>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39">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s>
  <cellStyleXfs count="4">
    <xf numFmtId="0" fontId="0" fillId="0" borderId="0"/>
    <xf numFmtId="0" fontId="2" fillId="0" borderId="0"/>
    <xf numFmtId="165" fontId="7" fillId="0" borderId="0" applyFont="0" applyFill="0" applyBorder="0" applyAlignment="0" applyProtection="0"/>
    <xf numFmtId="0" fontId="21" fillId="0" borderId="0" applyNumberFormat="0" applyFill="0" applyBorder="0" applyAlignment="0" applyProtection="0"/>
  </cellStyleXfs>
  <cellXfs count="150">
    <xf numFmtId="0" fontId="0" fillId="0" borderId="0" xfId="0"/>
    <xf numFmtId="0" fontId="2" fillId="0" borderId="0" xfId="1" applyAlignment="1">
      <alignment vertical="center"/>
    </xf>
    <xf numFmtId="0" fontId="2" fillId="0" borderId="0" xfId="1" applyAlignment="1">
      <alignment horizontal="left" vertical="center"/>
    </xf>
    <xf numFmtId="0" fontId="3" fillId="0" borderId="1" xfId="1" quotePrefix="1" applyFont="1" applyBorder="1" applyAlignment="1">
      <alignment horizontal="left" vertical="top" wrapText="1" indent="1"/>
    </xf>
    <xf numFmtId="0" fontId="4" fillId="0" borderId="0" xfId="1" quotePrefix="1" applyFont="1" applyAlignment="1">
      <alignment horizontal="left" vertical="top" wrapText="1" indent="1"/>
    </xf>
    <xf numFmtId="0" fontId="4" fillId="0" borderId="0" xfId="1" applyFont="1" applyAlignment="1">
      <alignment horizontal="left" vertical="top" wrapText="1" indent="1"/>
    </xf>
    <xf numFmtId="0" fontId="4" fillId="0" borderId="1" xfId="1" quotePrefix="1" applyFont="1" applyBorder="1" applyAlignment="1">
      <alignment horizontal="left" vertical="top" wrapText="1" indent="1"/>
    </xf>
    <xf numFmtId="166" fontId="8" fillId="0" borderId="0" xfId="2" applyNumberFormat="1" applyFont="1" applyFill="1" applyBorder="1" applyAlignment="1" applyProtection="1">
      <alignment horizontal="right" vertical="center" indent="1"/>
    </xf>
    <xf numFmtId="166" fontId="8" fillId="3" borderId="0" xfId="2" applyNumberFormat="1" applyFont="1" applyFill="1" applyBorder="1" applyAlignment="1" applyProtection="1">
      <alignment horizontal="right" vertical="center" indent="1"/>
    </xf>
    <xf numFmtId="166" fontId="9" fillId="3" borderId="0" xfId="1" applyNumberFormat="1" applyFont="1" applyFill="1" applyAlignment="1">
      <alignment horizontal="right" vertical="center" indent="1"/>
    </xf>
    <xf numFmtId="168" fontId="9" fillId="3" borderId="0" xfId="1" applyNumberFormat="1" applyFont="1" applyFill="1" applyAlignment="1">
      <alignment horizontal="left" vertical="center" indent="2"/>
    </xf>
    <xf numFmtId="166" fontId="13" fillId="0" borderId="0" xfId="1" applyNumberFormat="1" applyFont="1" applyAlignment="1">
      <alignment horizontal="right" vertical="center" indent="1"/>
    </xf>
    <xf numFmtId="0" fontId="8" fillId="0" borderId="0" xfId="1" applyFont="1" applyAlignment="1">
      <alignment vertical="center" wrapText="1"/>
    </xf>
    <xf numFmtId="0" fontId="8" fillId="0" borderId="11" xfId="1" applyFont="1" applyBorder="1" applyAlignment="1">
      <alignment vertical="center" wrapText="1"/>
    </xf>
    <xf numFmtId="166" fontId="8" fillId="0" borderId="0" xfId="1" applyNumberFormat="1" applyFont="1" applyAlignment="1">
      <alignment horizontal="right" vertical="center" indent="1"/>
    </xf>
    <xf numFmtId="0" fontId="14" fillId="0" borderId="0" xfId="1" applyFont="1" applyAlignment="1">
      <alignment horizontal="right" vertical="center" wrapText="1" indent="1"/>
    </xf>
    <xf numFmtId="0" fontId="14" fillId="5" borderId="21" xfId="1" applyFont="1" applyFill="1" applyBorder="1" applyAlignment="1">
      <alignment horizontal="right" vertical="center" wrapText="1" indent="1"/>
    </xf>
    <xf numFmtId="0" fontId="14" fillId="5" borderId="22" xfId="1" applyFont="1" applyFill="1" applyBorder="1" applyAlignment="1">
      <alignment horizontal="right" vertical="center" wrapText="1" indent="1"/>
    </xf>
    <xf numFmtId="169" fontId="9" fillId="0" borderId="20" xfId="1" applyNumberFormat="1" applyFont="1" applyBorder="1" applyAlignment="1">
      <alignment horizontal="right" vertical="center" indent="1"/>
    </xf>
    <xf numFmtId="166" fontId="8" fillId="5" borderId="18" xfId="2" applyNumberFormat="1" applyFont="1" applyFill="1" applyBorder="1" applyAlignment="1" applyProtection="1">
      <alignment horizontal="right" vertical="center" indent="1"/>
    </xf>
    <xf numFmtId="168" fontId="9" fillId="0" borderId="20" xfId="1" applyNumberFormat="1" applyFont="1" applyBorder="1" applyAlignment="1">
      <alignment horizontal="right" vertical="center" indent="1"/>
    </xf>
    <xf numFmtId="0" fontId="13" fillId="0" borderId="0" xfId="1" applyFont="1" applyAlignment="1">
      <alignment horizontal="center" vertical="center"/>
    </xf>
    <xf numFmtId="0" fontId="13" fillId="0" borderId="0" xfId="1" applyFont="1" applyAlignment="1">
      <alignment vertical="center"/>
    </xf>
    <xf numFmtId="14" fontId="13" fillId="0" borderId="0" xfId="1" applyNumberFormat="1" applyFont="1" applyAlignment="1">
      <alignment horizontal="right" vertical="center" indent="1"/>
    </xf>
    <xf numFmtId="0" fontId="15" fillId="6" borderId="9" xfId="1" applyFont="1" applyFill="1" applyBorder="1" applyAlignment="1" applyProtection="1">
      <alignment horizontal="center" vertical="center"/>
      <protection locked="0"/>
    </xf>
    <xf numFmtId="0" fontId="3" fillId="0" borderId="0" xfId="1" applyFont="1" applyAlignment="1">
      <alignment horizontal="right" vertical="center" wrapText="1" indent="1"/>
    </xf>
    <xf numFmtId="0" fontId="11" fillId="0" borderId="0" xfId="1" applyFont="1" applyAlignment="1">
      <alignment horizontal="left" vertical="center" indent="1"/>
    </xf>
    <xf numFmtId="0" fontId="2" fillId="0" borderId="0" xfId="1" applyAlignment="1">
      <alignment horizontal="center" vertical="center"/>
    </xf>
    <xf numFmtId="0" fontId="11" fillId="0" borderId="0" xfId="1" applyFont="1" applyAlignment="1">
      <alignment horizontal="left" vertical="center" wrapText="1" indent="1"/>
    </xf>
    <xf numFmtId="0" fontId="2" fillId="4" borderId="9" xfId="1" applyFill="1" applyBorder="1" applyAlignment="1" applyProtection="1">
      <alignment vertical="center"/>
      <protection locked="0"/>
    </xf>
    <xf numFmtId="0" fontId="15" fillId="0" borderId="0" xfId="1" applyFont="1" applyAlignment="1">
      <alignment vertical="center" wrapText="1"/>
    </xf>
    <xf numFmtId="0" fontId="2" fillId="0" borderId="0" xfId="1" applyAlignment="1">
      <alignment horizontal="left" vertical="center" indent="1"/>
    </xf>
    <xf numFmtId="0" fontId="13" fillId="0" borderId="0" xfId="1" applyFont="1" applyAlignment="1">
      <alignment horizontal="left" vertical="center" indent="1"/>
    </xf>
    <xf numFmtId="0" fontId="16" fillId="0" borderId="0" xfId="1" applyFont="1" applyAlignment="1">
      <alignment horizontal="right" vertical="center" wrapText="1"/>
    </xf>
    <xf numFmtId="0" fontId="17" fillId="0" borderId="0" xfId="1" applyFont="1"/>
    <xf numFmtId="0" fontId="17" fillId="0" borderId="0" xfId="1" applyFont="1" applyAlignment="1">
      <alignment vertical="center"/>
    </xf>
    <xf numFmtId="0" fontId="18" fillId="0" borderId="0" xfId="1" applyFont="1" applyAlignment="1">
      <alignment horizontal="left" vertical="top" wrapText="1" indent="1"/>
    </xf>
    <xf numFmtId="0" fontId="18" fillId="0" borderId="32" xfId="1" quotePrefix="1" applyFont="1" applyBorder="1" applyAlignment="1">
      <alignment horizontal="left" vertical="top" wrapText="1" indent="1"/>
    </xf>
    <xf numFmtId="0" fontId="18" fillId="0" borderId="0" xfId="1" quotePrefix="1" applyFont="1" applyAlignment="1">
      <alignment horizontal="left" vertical="top" wrapText="1" indent="1"/>
    </xf>
    <xf numFmtId="0" fontId="18" fillId="0" borderId="0" xfId="1" applyFont="1"/>
    <xf numFmtId="164" fontId="17" fillId="0" borderId="0" xfId="1" applyNumberFormat="1" applyFont="1"/>
    <xf numFmtId="164" fontId="17" fillId="0" borderId="0" xfId="1" applyNumberFormat="1" applyFont="1" applyAlignment="1">
      <alignment horizontal="center" vertical="center"/>
    </xf>
    <xf numFmtId="164" fontId="17" fillId="0" borderId="35" xfId="1" applyNumberFormat="1" applyFont="1" applyBorder="1" applyAlignment="1">
      <alignment horizontal="center"/>
    </xf>
    <xf numFmtId="164" fontId="17" fillId="0" borderId="27" xfId="1" applyNumberFormat="1" applyFont="1" applyBorder="1" applyAlignment="1">
      <alignment horizontal="center" vertical="center"/>
    </xf>
    <xf numFmtId="164" fontId="17" fillId="0" borderId="27" xfId="1" applyNumberFormat="1" applyFont="1" applyBorder="1" applyAlignment="1">
      <alignment horizontal="center"/>
    </xf>
    <xf numFmtId="166" fontId="17" fillId="0" borderId="18" xfId="1" applyNumberFormat="1" applyFont="1" applyBorder="1" applyAlignment="1">
      <alignment horizontal="center" vertical="center" wrapText="1"/>
    </xf>
    <xf numFmtId="0" fontId="17" fillId="0" borderId="19" xfId="1" applyFont="1" applyBorder="1" applyAlignment="1">
      <alignment horizontal="center" vertical="center" wrapText="1"/>
    </xf>
    <xf numFmtId="166" fontId="17" fillId="0" borderId="20" xfId="1" applyNumberFormat="1" applyFont="1" applyBorder="1" applyAlignment="1">
      <alignment horizontal="center" vertical="center" wrapText="1"/>
    </xf>
    <xf numFmtId="164" fontId="17" fillId="7" borderId="35" xfId="1" applyNumberFormat="1" applyFont="1" applyFill="1" applyBorder="1" applyAlignment="1">
      <alignment horizontal="center"/>
    </xf>
    <xf numFmtId="164" fontId="17" fillId="7" borderId="27" xfId="1" applyNumberFormat="1" applyFont="1" applyFill="1" applyBorder="1" applyAlignment="1">
      <alignment horizontal="center" vertical="center"/>
    </xf>
    <xf numFmtId="164" fontId="17" fillId="7" borderId="27" xfId="1" applyNumberFormat="1" applyFont="1" applyFill="1" applyBorder="1" applyAlignment="1">
      <alignment horizontal="center"/>
    </xf>
    <xf numFmtId="166" fontId="17" fillId="7" borderId="18" xfId="1" applyNumberFormat="1" applyFont="1" applyFill="1" applyBorder="1" applyAlignment="1">
      <alignment horizontal="center" vertical="center" wrapText="1"/>
    </xf>
    <xf numFmtId="0" fontId="17" fillId="7" borderId="19" xfId="1" applyFont="1" applyFill="1" applyBorder="1" applyAlignment="1">
      <alignment horizontal="center" vertical="center" wrapText="1"/>
    </xf>
    <xf numFmtId="166" fontId="17" fillId="7" borderId="20" xfId="1" applyNumberFormat="1" applyFont="1" applyFill="1" applyBorder="1" applyAlignment="1">
      <alignment horizontal="center" vertical="center" wrapText="1"/>
    </xf>
    <xf numFmtId="0" fontId="17" fillId="3" borderId="0" xfId="1" applyFont="1" applyFill="1"/>
    <xf numFmtId="164" fontId="17" fillId="3" borderId="0" xfId="1" applyNumberFormat="1" applyFont="1" applyFill="1"/>
    <xf numFmtId="164" fontId="17" fillId="3" borderId="35" xfId="1" applyNumberFormat="1" applyFont="1" applyFill="1" applyBorder="1" applyAlignment="1">
      <alignment horizontal="center"/>
    </xf>
    <xf numFmtId="164" fontId="17" fillId="3" borderId="27" xfId="1" applyNumberFormat="1" applyFont="1" applyFill="1" applyBorder="1" applyAlignment="1">
      <alignment horizontal="center" vertical="center"/>
    </xf>
    <xf numFmtId="164" fontId="17" fillId="3" borderId="0" xfId="1" applyNumberFormat="1" applyFont="1" applyFill="1" applyAlignment="1">
      <alignment horizontal="center" vertical="center"/>
    </xf>
    <xf numFmtId="164" fontId="17" fillId="3" borderId="27" xfId="1" applyNumberFormat="1" applyFont="1" applyFill="1" applyBorder="1" applyAlignment="1">
      <alignment horizontal="center"/>
    </xf>
    <xf numFmtId="166" fontId="17" fillId="3" borderId="18" xfId="1" applyNumberFormat="1" applyFont="1" applyFill="1" applyBorder="1" applyAlignment="1">
      <alignment horizontal="center" vertical="center" wrapText="1"/>
    </xf>
    <xf numFmtId="0" fontId="17" fillId="3" borderId="19" xfId="1" applyFont="1" applyFill="1" applyBorder="1" applyAlignment="1">
      <alignment horizontal="center" vertical="center" wrapText="1"/>
    </xf>
    <xf numFmtId="166" fontId="17" fillId="3" borderId="20" xfId="1" applyNumberFormat="1" applyFont="1" applyFill="1" applyBorder="1" applyAlignment="1">
      <alignment horizontal="center" vertical="center" wrapText="1"/>
    </xf>
    <xf numFmtId="164" fontId="17" fillId="0" borderId="36" xfId="1" applyNumberFormat="1" applyFont="1" applyBorder="1" applyAlignment="1">
      <alignment horizontal="center"/>
    </xf>
    <xf numFmtId="164" fontId="17" fillId="0" borderId="8" xfId="1" applyNumberFormat="1" applyFont="1" applyBorder="1" applyAlignment="1">
      <alignment horizontal="center" vertical="center"/>
    </xf>
    <xf numFmtId="164" fontId="17" fillId="0" borderId="8" xfId="1" applyNumberFormat="1" applyFont="1" applyBorder="1" applyAlignment="1">
      <alignment horizontal="center"/>
    </xf>
    <xf numFmtId="166" fontId="17" fillId="0" borderId="37" xfId="1" applyNumberFormat="1" applyFont="1" applyBorder="1" applyAlignment="1">
      <alignment horizontal="center" vertical="center" wrapText="1"/>
    </xf>
    <xf numFmtId="170" fontId="17" fillId="0" borderId="23" xfId="1" applyNumberFormat="1" applyFont="1" applyBorder="1" applyAlignment="1">
      <alignment horizontal="right" vertical="center" wrapText="1" indent="1"/>
    </xf>
    <xf numFmtId="0" fontId="17" fillId="7" borderId="33" xfId="1" applyFont="1" applyFill="1" applyBorder="1" applyAlignment="1">
      <alignment horizontal="center" vertical="center" wrapText="1"/>
    </xf>
    <xf numFmtId="0" fontId="17" fillId="7" borderId="34" xfId="1" applyFont="1" applyFill="1" applyBorder="1" applyAlignment="1">
      <alignment horizontal="center" vertical="center" wrapText="1"/>
    </xf>
    <xf numFmtId="0" fontId="17" fillId="0" borderId="0" xfId="1" applyFont="1" applyAlignment="1">
      <alignment horizontal="center" vertical="center" wrapText="1"/>
    </xf>
    <xf numFmtId="0" fontId="1" fillId="0" borderId="0" xfId="1" applyFont="1"/>
    <xf numFmtId="0" fontId="20" fillId="0" borderId="36" xfId="1" applyFont="1" applyBorder="1" applyAlignment="1">
      <alignment horizontal="center" vertical="center" wrapText="1"/>
    </xf>
    <xf numFmtId="0" fontId="20" fillId="0" borderId="25" xfId="1" applyFont="1" applyBorder="1" applyAlignment="1">
      <alignment vertical="center" wrapText="1"/>
    </xf>
    <xf numFmtId="2" fontId="17" fillId="0" borderId="9" xfId="1" applyNumberFormat="1" applyFont="1" applyBorder="1" applyAlignment="1">
      <alignment horizontal="center"/>
    </xf>
    <xf numFmtId="171" fontId="9" fillId="4" borderId="19" xfId="1" applyNumberFormat="1" applyFont="1" applyFill="1" applyBorder="1" applyAlignment="1" applyProtection="1">
      <alignment horizontal="right" vertical="center" indent="1"/>
      <protection locked="0"/>
    </xf>
    <xf numFmtId="171" fontId="8" fillId="0" borderId="18" xfId="2" applyNumberFormat="1" applyFont="1" applyFill="1" applyBorder="1" applyAlignment="1" applyProtection="1">
      <alignment horizontal="right" vertical="center" indent="1"/>
    </xf>
    <xf numFmtId="171" fontId="8" fillId="0" borderId="18" xfId="1" applyNumberFormat="1" applyFont="1" applyBorder="1" applyAlignment="1">
      <alignment horizontal="right" vertical="center" indent="1"/>
    </xf>
    <xf numFmtId="171" fontId="9" fillId="4" borderId="4" xfId="1" applyNumberFormat="1" applyFont="1" applyFill="1" applyBorder="1" applyAlignment="1" applyProtection="1">
      <alignment horizontal="right" vertical="center" indent="1"/>
      <protection locked="0"/>
    </xf>
    <xf numFmtId="171" fontId="8" fillId="0" borderId="1" xfId="2" applyNumberFormat="1" applyFont="1" applyFill="1" applyBorder="1" applyAlignment="1" applyProtection="1">
      <alignment horizontal="right" vertical="center" indent="1"/>
    </xf>
    <xf numFmtId="171" fontId="8" fillId="5" borderId="13" xfId="1" applyNumberFormat="1" applyFont="1" applyFill="1" applyBorder="1" applyAlignment="1">
      <alignment horizontal="right" vertical="center" indent="1"/>
    </xf>
    <xf numFmtId="171" fontId="13" fillId="5" borderId="13" xfId="1" applyNumberFormat="1" applyFont="1" applyFill="1" applyBorder="1" applyAlignment="1">
      <alignment horizontal="right" vertical="center" indent="1"/>
    </xf>
    <xf numFmtId="171" fontId="6" fillId="2" borderId="9" xfId="1" applyNumberFormat="1" applyFont="1" applyFill="1" applyBorder="1" applyAlignment="1">
      <alignment horizontal="center" vertical="center"/>
    </xf>
    <xf numFmtId="0" fontId="15" fillId="0" borderId="0" xfId="1" applyFont="1" applyAlignment="1">
      <alignment horizontal="left" vertical="center" wrapText="1" indent="1"/>
    </xf>
    <xf numFmtId="0" fontId="14" fillId="0" borderId="0" xfId="1" applyFont="1" applyAlignment="1">
      <alignment horizontal="left" vertical="center" indent="1"/>
    </xf>
    <xf numFmtId="0" fontId="22" fillId="0" borderId="28" xfId="1" applyFont="1" applyBorder="1" applyAlignment="1">
      <alignment horizontal="left" vertical="center" wrapText="1" indent="1"/>
    </xf>
    <xf numFmtId="0" fontId="9" fillId="0" borderId="20" xfId="1" applyFont="1" applyBorder="1" applyAlignment="1">
      <alignment horizontal="right" vertical="center" wrapText="1" indent="1"/>
    </xf>
    <xf numFmtId="0" fontId="9" fillId="0" borderId="5" xfId="1" applyFont="1" applyBorder="1" applyAlignment="1">
      <alignment horizontal="right" vertical="center" wrapText="1" indent="1"/>
    </xf>
    <xf numFmtId="172" fontId="17" fillId="0" borderId="25" xfId="1" applyNumberFormat="1" applyFont="1" applyBorder="1" applyAlignment="1">
      <alignment horizontal="right" vertical="center" wrapText="1" indent="1"/>
    </xf>
    <xf numFmtId="0" fontId="3" fillId="0" borderId="5" xfId="1" applyFont="1" applyBorder="1" applyAlignment="1">
      <alignment horizontal="left" vertical="top" wrapText="1" indent="1"/>
    </xf>
    <xf numFmtId="0" fontId="4" fillId="0" borderId="4" xfId="1" applyFont="1" applyBorder="1" applyAlignment="1">
      <alignment horizontal="left" vertical="top" wrapText="1" indent="1"/>
    </xf>
    <xf numFmtId="171" fontId="6" fillId="2" borderId="9" xfId="1" applyNumberFormat="1" applyFont="1" applyFill="1" applyBorder="1" applyAlignment="1">
      <alignment horizontal="center" vertical="center"/>
    </xf>
    <xf numFmtId="0" fontId="6" fillId="0" borderId="9" xfId="1" applyFont="1" applyBorder="1" applyAlignment="1">
      <alignment horizontal="left" vertical="center" indent="1"/>
    </xf>
    <xf numFmtId="167" fontId="10" fillId="3" borderId="0" xfId="1" applyNumberFormat="1" applyFont="1" applyFill="1" applyAlignment="1">
      <alignment horizontal="right" vertical="center" wrapText="1" indent="1"/>
    </xf>
    <xf numFmtId="0" fontId="7" fillId="4" borderId="12" xfId="1" applyFont="1" applyFill="1" applyBorder="1" applyAlignment="1" applyProtection="1">
      <alignment horizontal="left" vertical="center" wrapText="1"/>
      <protection locked="0"/>
    </xf>
    <xf numFmtId="0" fontId="7" fillId="4" borderId="11" xfId="1" applyFont="1" applyFill="1" applyBorder="1" applyAlignment="1" applyProtection="1">
      <alignment horizontal="left" vertical="center" wrapText="1"/>
      <protection locked="0"/>
    </xf>
    <xf numFmtId="0" fontId="7" fillId="4" borderId="10" xfId="1" applyFont="1" applyFill="1" applyBorder="1" applyAlignment="1" applyProtection="1">
      <alignment horizontal="left" vertical="center" wrapText="1"/>
      <protection locked="0"/>
    </xf>
    <xf numFmtId="0" fontId="12" fillId="3" borderId="9" xfId="1" applyFont="1" applyFill="1" applyBorder="1" applyAlignment="1">
      <alignment horizontal="left" vertical="center" wrapText="1"/>
    </xf>
    <xf numFmtId="0" fontId="12" fillId="3" borderId="9" xfId="1" applyFont="1" applyFill="1" applyBorder="1" applyAlignment="1">
      <alignment horizontal="left" vertical="center"/>
    </xf>
    <xf numFmtId="0" fontId="16" fillId="0" borderId="30" xfId="1" applyFont="1" applyBorder="1" applyAlignment="1">
      <alignment horizontal="center" vertical="center" wrapText="1"/>
    </xf>
    <xf numFmtId="168" fontId="7" fillId="5" borderId="27" xfId="1" applyNumberFormat="1" applyFont="1" applyFill="1" applyBorder="1" applyAlignment="1">
      <alignment horizontal="left" vertical="center" indent="1"/>
    </xf>
    <xf numFmtId="168" fontId="7" fillId="5" borderId="26" xfId="1" applyNumberFormat="1" applyFont="1" applyFill="1" applyBorder="1" applyAlignment="1">
      <alignment horizontal="left" vertical="center" indent="1"/>
    </xf>
    <xf numFmtId="168" fontId="7" fillId="5" borderId="16" xfId="1" applyNumberFormat="1" applyFont="1" applyFill="1" applyBorder="1" applyAlignment="1">
      <alignment horizontal="left" vertical="center" indent="1"/>
    </xf>
    <xf numFmtId="0" fontId="7" fillId="0" borderId="0" xfId="1" applyFont="1" applyAlignment="1">
      <alignment horizontal="left" vertical="center"/>
    </xf>
    <xf numFmtId="0" fontId="2" fillId="0" borderId="0" xfId="1" applyAlignment="1">
      <alignment horizontal="left" vertical="center"/>
    </xf>
    <xf numFmtId="167" fontId="10" fillId="0" borderId="17" xfId="1" applyNumberFormat="1" applyFont="1" applyBorder="1" applyAlignment="1">
      <alignment horizontal="right" vertical="center" wrapText="1" indent="1"/>
    </xf>
    <xf numFmtId="167" fontId="10" fillId="0" borderId="16" xfId="1" applyNumberFormat="1" applyFont="1" applyBorder="1" applyAlignment="1">
      <alignment horizontal="right" vertical="center" wrapText="1" indent="1"/>
    </xf>
    <xf numFmtId="0" fontId="15" fillId="0" borderId="0" xfId="1" applyFont="1" applyAlignment="1">
      <alignment horizontal="left" vertical="center" wrapText="1" indent="1"/>
    </xf>
    <xf numFmtId="171" fontId="4" fillId="5" borderId="17" xfId="1" applyNumberFormat="1" applyFont="1" applyFill="1" applyBorder="1" applyAlignment="1">
      <alignment horizontal="center" vertical="center"/>
    </xf>
    <xf numFmtId="171" fontId="4" fillId="5" borderId="16" xfId="1" applyNumberFormat="1" applyFont="1" applyFill="1" applyBorder="1" applyAlignment="1">
      <alignment horizontal="center" vertical="center"/>
    </xf>
    <xf numFmtId="0" fontId="7" fillId="0" borderId="0" xfId="1" applyFont="1" applyAlignment="1">
      <alignment horizontal="left" vertical="top" wrapText="1" indent="1"/>
    </xf>
    <xf numFmtId="168" fontId="9" fillId="5" borderId="27" xfId="1" applyNumberFormat="1" applyFont="1" applyFill="1" applyBorder="1" applyAlignment="1">
      <alignment horizontal="left" vertical="center" indent="1"/>
    </xf>
    <xf numFmtId="168" fontId="9" fillId="5" borderId="26" xfId="1" applyNumberFormat="1" applyFont="1" applyFill="1" applyBorder="1" applyAlignment="1">
      <alignment horizontal="left" vertical="center" indent="1"/>
    </xf>
    <xf numFmtId="168" fontId="9" fillId="5" borderId="16" xfId="1" applyNumberFormat="1" applyFont="1" applyFill="1" applyBorder="1" applyAlignment="1">
      <alignment horizontal="left" vertical="center" indent="1"/>
    </xf>
    <xf numFmtId="0" fontId="11" fillId="5" borderId="25" xfId="1" applyFont="1" applyFill="1" applyBorder="1" applyAlignment="1">
      <alignment horizontal="left" vertical="center" wrapText="1" indent="1"/>
    </xf>
    <xf numFmtId="0" fontId="11" fillId="5" borderId="24" xfId="1" applyFont="1" applyFill="1" applyBorder="1" applyAlignment="1">
      <alignment horizontal="left" vertical="center" wrapText="1" indent="1"/>
    </xf>
    <xf numFmtId="0" fontId="11" fillId="5" borderId="23" xfId="1" applyFont="1" applyFill="1" applyBorder="1" applyAlignment="1">
      <alignment horizontal="left" vertical="center" wrapText="1" indent="1"/>
    </xf>
    <xf numFmtId="0" fontId="21" fillId="4" borderId="12" xfId="3" applyFill="1" applyBorder="1" applyAlignment="1" applyProtection="1">
      <alignment horizontal="left" vertical="center"/>
      <protection locked="0"/>
    </xf>
    <xf numFmtId="0" fontId="7" fillId="4" borderId="11" xfId="1" applyFont="1" applyFill="1" applyBorder="1" applyAlignment="1" applyProtection="1">
      <alignment horizontal="left" vertical="center"/>
      <protection locked="0"/>
    </xf>
    <xf numFmtId="0" fontId="7" fillId="4" borderId="10" xfId="1" applyFont="1" applyFill="1" applyBorder="1" applyAlignment="1" applyProtection="1">
      <alignment horizontal="left" vertical="center"/>
      <protection locked="0"/>
    </xf>
    <xf numFmtId="0" fontId="15" fillId="0" borderId="0" xfId="1" applyFont="1" applyAlignment="1">
      <alignment horizontal="left" vertical="center" wrapText="1"/>
    </xf>
    <xf numFmtId="0" fontId="7" fillId="4" borderId="29" xfId="1" applyFont="1" applyFill="1" applyBorder="1" applyAlignment="1" applyProtection="1">
      <alignment horizontal="left" vertical="center" wrapText="1"/>
      <protection locked="0"/>
    </xf>
    <xf numFmtId="0" fontId="3" fillId="0" borderId="3" xfId="1" quotePrefix="1" applyFont="1" applyBorder="1" applyAlignment="1">
      <alignment horizontal="left" vertical="top" wrapText="1" indent="1"/>
    </xf>
    <xf numFmtId="0" fontId="3" fillId="0" borderId="2" xfId="1" quotePrefix="1" applyFont="1" applyBorder="1" applyAlignment="1">
      <alignment horizontal="left" vertical="top" wrapText="1" indent="1"/>
    </xf>
    <xf numFmtId="171" fontId="8" fillId="0" borderId="11" xfId="1" applyNumberFormat="1" applyFont="1" applyBorder="1" applyAlignment="1">
      <alignment vertical="center" wrapText="1"/>
    </xf>
    <xf numFmtId="0" fontId="5" fillId="0" borderId="8" xfId="1" applyFont="1" applyBorder="1" applyAlignment="1">
      <alignment horizontal="left" vertical="center" wrapText="1"/>
    </xf>
    <xf numFmtId="0" fontId="5" fillId="0" borderId="7" xfId="1" applyFont="1" applyBorder="1" applyAlignment="1">
      <alignment horizontal="left" vertical="center"/>
    </xf>
    <xf numFmtId="0" fontId="5" fillId="0" borderId="6" xfId="1" applyFont="1" applyBorder="1" applyAlignment="1">
      <alignment horizontal="left" vertical="center"/>
    </xf>
    <xf numFmtId="0" fontId="11" fillId="2" borderId="9" xfId="1" applyFont="1" applyFill="1" applyBorder="1" applyAlignment="1">
      <alignment horizontal="center" vertical="center" wrapText="1"/>
    </xf>
    <xf numFmtId="0" fontId="11" fillId="2" borderId="9" xfId="1" applyFont="1" applyFill="1" applyBorder="1" applyAlignment="1">
      <alignment horizontal="center" vertical="center"/>
    </xf>
    <xf numFmtId="0" fontId="15" fillId="3" borderId="0" xfId="1" applyFont="1" applyFill="1" applyAlignment="1">
      <alignment horizontal="left" vertical="center" wrapText="1" indent="1"/>
    </xf>
    <xf numFmtId="0" fontId="11" fillId="5" borderId="15" xfId="1" applyFont="1" applyFill="1" applyBorder="1" applyAlignment="1">
      <alignment horizontal="left" vertical="center" indent="1"/>
    </xf>
    <xf numFmtId="0" fontId="11" fillId="5" borderId="14" xfId="1" applyFont="1" applyFill="1" applyBorder="1" applyAlignment="1">
      <alignment horizontal="left" vertical="center" indent="1"/>
    </xf>
    <xf numFmtId="0" fontId="24" fillId="5" borderId="15" xfId="1" applyFont="1" applyFill="1" applyBorder="1" applyAlignment="1">
      <alignment horizontal="left" vertical="center" indent="1"/>
    </xf>
    <xf numFmtId="0" fontId="24" fillId="5" borderId="14" xfId="1" applyFont="1" applyFill="1" applyBorder="1" applyAlignment="1">
      <alignment horizontal="left" vertical="center" indent="1"/>
    </xf>
    <xf numFmtId="0" fontId="10" fillId="0" borderId="17" xfId="1" applyFont="1" applyBorder="1" applyAlignment="1">
      <alignment horizontal="right" vertical="center" wrapText="1" indent="1"/>
    </xf>
    <xf numFmtId="0" fontId="10" fillId="0" borderId="16" xfId="1" applyFont="1" applyBorder="1" applyAlignment="1">
      <alignment horizontal="right" vertical="center" wrapText="1" indent="1"/>
    </xf>
    <xf numFmtId="0" fontId="8" fillId="0" borderId="11" xfId="1" applyFont="1" applyBorder="1" applyAlignment="1">
      <alignment vertical="center" wrapText="1"/>
    </xf>
    <xf numFmtId="0" fontId="4" fillId="0" borderId="4" xfId="1" quotePrefix="1" applyFont="1" applyBorder="1" applyAlignment="1">
      <alignment horizontal="left" vertical="top" wrapText="1" indent="1"/>
    </xf>
    <xf numFmtId="0" fontId="20" fillId="0" borderId="3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1" xfId="1" applyFont="1" applyBorder="1" applyAlignment="1">
      <alignment horizontal="center" vertical="center" wrapText="1"/>
    </xf>
    <xf numFmtId="0" fontId="17" fillId="7" borderId="5"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1" xfId="1" applyFont="1" applyFill="1" applyBorder="1" applyAlignment="1">
      <alignment horizontal="center" vertical="center" wrapText="1"/>
    </xf>
    <xf numFmtId="0" fontId="18" fillId="0" borderId="12" xfId="1" quotePrefix="1" applyFont="1" applyBorder="1" applyAlignment="1">
      <alignment horizontal="left" vertical="top" wrapText="1" indent="1"/>
    </xf>
    <xf numFmtId="0" fontId="18" fillId="0" borderId="11" xfId="1" quotePrefix="1" applyFont="1" applyBorder="1" applyAlignment="1">
      <alignment horizontal="left" vertical="top" wrapText="1" indent="1"/>
    </xf>
    <xf numFmtId="0" fontId="18" fillId="0" borderId="31" xfId="1" quotePrefix="1" applyFont="1" applyBorder="1" applyAlignment="1">
      <alignment horizontal="left" vertical="top" wrapText="1"/>
    </xf>
    <xf numFmtId="0" fontId="18" fillId="0" borderId="11" xfId="1" quotePrefix="1" applyFont="1" applyBorder="1" applyAlignment="1">
      <alignment horizontal="left" vertical="top" wrapText="1"/>
    </xf>
    <xf numFmtId="0" fontId="18" fillId="0" borderId="10" xfId="1" quotePrefix="1" applyFont="1" applyBorder="1" applyAlignment="1">
      <alignment horizontal="left" vertical="top" wrapText="1"/>
    </xf>
  </cellXfs>
  <cellStyles count="4">
    <cellStyle name="Lien hypertexte" xfId="3" builtinId="8"/>
    <cellStyle name="Monétaire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32</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showRuler="0" zoomScaleNormal="100" workbookViewId="0">
      <selection activeCell="C11" sqref="C11"/>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3"/>
      <c r="B1" s="99" t="s">
        <v>2</v>
      </c>
      <c r="C1" s="99"/>
      <c r="D1" s="99"/>
      <c r="E1" s="99"/>
      <c r="F1" s="99"/>
    </row>
    <row r="2" spans="1:7" ht="25.15" customHeight="1" x14ac:dyDescent="0.25">
      <c r="A2" s="83" t="s">
        <v>3</v>
      </c>
      <c r="B2" s="94"/>
      <c r="C2" s="95"/>
      <c r="D2" s="95"/>
      <c r="E2" s="95"/>
      <c r="F2" s="96"/>
    </row>
    <row r="3" spans="1:7" ht="5.0999999999999996" customHeight="1" x14ac:dyDescent="0.25">
      <c r="A3" s="32"/>
      <c r="B3" s="31"/>
      <c r="C3" s="31"/>
      <c r="D3" s="104"/>
      <c r="E3" s="104"/>
      <c r="F3" s="104"/>
      <c r="G3" s="2"/>
    </row>
    <row r="4" spans="1:7" ht="41.25" customHeight="1" x14ac:dyDescent="0.25">
      <c r="A4" s="120" t="s">
        <v>4</v>
      </c>
      <c r="B4" s="120"/>
      <c r="C4" s="120"/>
      <c r="D4" s="121"/>
      <c r="E4" s="95"/>
      <c r="F4" s="96"/>
    </row>
    <row r="5" spans="1:7" ht="15" customHeight="1" x14ac:dyDescent="0.25">
      <c r="A5" s="30" t="s">
        <v>5</v>
      </c>
      <c r="B5" s="117"/>
      <c r="C5" s="118"/>
      <c r="D5" s="119"/>
      <c r="E5" s="30" t="s">
        <v>6</v>
      </c>
      <c r="F5" s="29"/>
    </row>
    <row r="6" spans="1:7" ht="15" customHeight="1" x14ac:dyDescent="0.25">
      <c r="A6" s="107" t="s">
        <v>7</v>
      </c>
      <c r="B6" s="107"/>
      <c r="C6" s="103" t="s">
        <v>8</v>
      </c>
      <c r="D6" s="104"/>
      <c r="E6" s="104"/>
      <c r="F6" s="104"/>
    </row>
    <row r="7" spans="1:7" ht="15" customHeight="1" x14ac:dyDescent="0.25">
      <c r="A7" s="107" t="s">
        <v>9</v>
      </c>
      <c r="B7" s="107"/>
      <c r="C7" s="103" t="s">
        <v>10</v>
      </c>
      <c r="D7" s="104"/>
      <c r="E7" s="104"/>
      <c r="F7" s="104"/>
    </row>
    <row r="8" spans="1:7" ht="30" customHeight="1" x14ac:dyDescent="0.25">
      <c r="A8" s="110" t="s">
        <v>11</v>
      </c>
      <c r="B8" s="110"/>
      <c r="C8" s="110"/>
      <c r="D8" s="110"/>
      <c r="E8" s="110"/>
      <c r="F8" s="110"/>
    </row>
    <row r="9" spans="1:7" ht="15" customHeight="1" x14ac:dyDescent="0.25">
      <c r="A9" s="28"/>
      <c r="B9" s="26"/>
      <c r="C9" s="27"/>
    </row>
    <row r="10" spans="1:7" ht="33" customHeight="1" x14ac:dyDescent="0.25">
      <c r="A10" s="84" t="s">
        <v>12</v>
      </c>
      <c r="B10" s="26"/>
      <c r="C10" s="24">
        <v>0</v>
      </c>
      <c r="D10" s="85" t="s">
        <v>13</v>
      </c>
      <c r="E10" s="25" t="s">
        <v>14</v>
      </c>
      <c r="F10" s="24"/>
      <c r="G10" s="23"/>
    </row>
    <row r="11" spans="1:7" ht="5.0999999999999996" customHeight="1" x14ac:dyDescent="0.25">
      <c r="A11" s="22"/>
      <c r="B11" s="22"/>
      <c r="C11" s="22"/>
      <c r="D11" s="21"/>
    </row>
    <row r="12" spans="1:7" ht="57" customHeight="1" x14ac:dyDescent="0.25">
      <c r="A12" s="114" t="s">
        <v>15</v>
      </c>
      <c r="B12" s="115"/>
      <c r="C12" s="116"/>
      <c r="D12" s="17" t="s">
        <v>16</v>
      </c>
      <c r="E12" s="17" t="s">
        <v>17</v>
      </c>
      <c r="F12" s="16" t="s">
        <v>18</v>
      </c>
      <c r="G12" s="15"/>
    </row>
    <row r="13" spans="1:7" ht="25.15" customHeight="1" x14ac:dyDescent="0.25">
      <c r="A13" s="20">
        <v>4.91</v>
      </c>
      <c r="B13" s="105" t="s">
        <v>21</v>
      </c>
      <c r="C13" s="106"/>
      <c r="D13" s="75">
        <v>0</v>
      </c>
      <c r="E13" s="75">
        <v>0</v>
      </c>
      <c r="F13" s="76">
        <f>D13+E13</f>
        <v>0</v>
      </c>
      <c r="G13" s="7"/>
    </row>
    <row r="14" spans="1:7" ht="27" customHeight="1" x14ac:dyDescent="0.25">
      <c r="A14" s="111" t="s">
        <v>19</v>
      </c>
      <c r="B14" s="112"/>
      <c r="C14" s="113"/>
      <c r="D14" s="108" t="s">
        <v>20</v>
      </c>
      <c r="E14" s="109"/>
      <c r="F14" s="19"/>
      <c r="G14" s="7"/>
    </row>
    <row r="15" spans="1:7" ht="25.15" customHeight="1" x14ac:dyDescent="0.25">
      <c r="A15" s="20">
        <v>4.1100000000000003</v>
      </c>
      <c r="B15" s="105" t="s">
        <v>22</v>
      </c>
      <c r="C15" s="106"/>
      <c r="D15" s="75">
        <v>0</v>
      </c>
      <c r="E15" s="75">
        <v>0</v>
      </c>
      <c r="F15" s="76">
        <f>D15+E15</f>
        <v>0</v>
      </c>
      <c r="G15" s="7"/>
    </row>
    <row r="16" spans="1:7" ht="25.15" customHeight="1" x14ac:dyDescent="0.25">
      <c r="A16" s="20">
        <v>4.12</v>
      </c>
      <c r="B16" s="105" t="s">
        <v>23</v>
      </c>
      <c r="C16" s="106"/>
      <c r="D16" s="75">
        <v>0</v>
      </c>
      <c r="E16" s="75">
        <v>0</v>
      </c>
      <c r="F16" s="76">
        <f>D16+E16</f>
        <v>0</v>
      </c>
      <c r="G16" s="7"/>
    </row>
    <row r="17" spans="1:7" ht="25.15" customHeight="1" x14ac:dyDescent="0.25">
      <c r="A17" s="20">
        <v>4.13</v>
      </c>
      <c r="B17" s="105" t="s">
        <v>24</v>
      </c>
      <c r="C17" s="106"/>
      <c r="D17" s="75">
        <v>0</v>
      </c>
      <c r="E17" s="75">
        <v>0</v>
      </c>
      <c r="F17" s="76">
        <f>D17+E17</f>
        <v>0</v>
      </c>
      <c r="G17" s="7"/>
    </row>
    <row r="18" spans="1:7" ht="25.15" customHeight="1" x14ac:dyDescent="0.25">
      <c r="A18" s="20">
        <v>4.1399999999999997</v>
      </c>
      <c r="B18" s="105" t="s">
        <v>25</v>
      </c>
      <c r="C18" s="106"/>
      <c r="D18" s="75">
        <v>0</v>
      </c>
      <c r="E18" s="75">
        <v>0</v>
      </c>
      <c r="F18" s="76">
        <f>D18+E18</f>
        <v>0</v>
      </c>
      <c r="G18" s="7"/>
    </row>
    <row r="19" spans="1:7" ht="25.15" customHeight="1" x14ac:dyDescent="0.25">
      <c r="A19" s="20">
        <v>4.21</v>
      </c>
      <c r="B19" s="105" t="s">
        <v>26</v>
      </c>
      <c r="C19" s="106"/>
      <c r="D19" s="75">
        <v>0</v>
      </c>
      <c r="E19" s="75">
        <v>0</v>
      </c>
      <c r="F19" s="76">
        <f>IF((D19+E19)&gt;30000,((D19+E19)-30000),0)</f>
        <v>0</v>
      </c>
      <c r="G19" s="7"/>
    </row>
    <row r="20" spans="1:7" ht="25.15" customHeight="1" x14ac:dyDescent="0.25">
      <c r="A20" s="20">
        <v>4.3099999999999996</v>
      </c>
      <c r="B20" s="105" t="s">
        <v>27</v>
      </c>
      <c r="C20" s="106"/>
      <c r="D20" s="75">
        <v>0</v>
      </c>
      <c r="E20" s="75">
        <v>0</v>
      </c>
      <c r="F20" s="76">
        <f>IF((D20+E20)&gt;15000,((D20+E20)-15000),0)</f>
        <v>0</v>
      </c>
      <c r="G20" s="7"/>
    </row>
    <row r="21" spans="1:7" ht="27" customHeight="1" x14ac:dyDescent="0.25">
      <c r="A21" s="100" t="s">
        <v>28</v>
      </c>
      <c r="B21" s="101"/>
      <c r="C21" s="102"/>
      <c r="D21" s="108" t="s">
        <v>30</v>
      </c>
      <c r="E21" s="109"/>
      <c r="F21" s="19"/>
      <c r="G21" s="7"/>
    </row>
    <row r="22" spans="1:7" ht="25.15" customHeight="1" x14ac:dyDescent="0.25">
      <c r="A22" s="18">
        <v>7.91</v>
      </c>
      <c r="B22" s="105" t="s">
        <v>29</v>
      </c>
      <c r="C22" s="106"/>
      <c r="D22" s="75">
        <v>0</v>
      </c>
      <c r="E22" s="75">
        <v>0</v>
      </c>
      <c r="F22" s="76">
        <f>(D22+E22)*5%</f>
        <v>0</v>
      </c>
      <c r="G22" s="7"/>
    </row>
    <row r="23" spans="1:7" ht="25.15" customHeight="1" x14ac:dyDescent="0.25">
      <c r="A23" s="137"/>
      <c r="B23" s="137"/>
      <c r="C23" s="137"/>
      <c r="D23" s="137"/>
      <c r="E23" s="137"/>
      <c r="F23" s="137"/>
      <c r="G23" s="12"/>
    </row>
    <row r="24" spans="1:7" ht="57" customHeight="1" x14ac:dyDescent="0.25">
      <c r="A24" s="114" t="s">
        <v>31</v>
      </c>
      <c r="B24" s="115"/>
      <c r="C24" s="116"/>
      <c r="D24" s="17" t="s">
        <v>16</v>
      </c>
      <c r="E24" s="17" t="s">
        <v>17</v>
      </c>
      <c r="F24" s="16" t="s">
        <v>18</v>
      </c>
      <c r="G24" s="15"/>
    </row>
    <row r="25" spans="1:7" ht="35.1" customHeight="1" x14ac:dyDescent="0.25">
      <c r="A25" s="86" t="s">
        <v>32</v>
      </c>
      <c r="B25" s="135" t="s">
        <v>33</v>
      </c>
      <c r="C25" s="136"/>
      <c r="D25" s="75">
        <v>0</v>
      </c>
      <c r="E25" s="75">
        <v>0</v>
      </c>
      <c r="F25" s="77">
        <f>(D25+E25)*0.8</f>
        <v>0</v>
      </c>
      <c r="G25" s="14"/>
    </row>
    <row r="26" spans="1:7" ht="35.1" customHeight="1" x14ac:dyDescent="0.25">
      <c r="A26" s="87" t="s">
        <v>34</v>
      </c>
      <c r="B26" s="105" t="s">
        <v>29</v>
      </c>
      <c r="C26" s="106"/>
      <c r="D26" s="78">
        <v>0</v>
      </c>
      <c r="E26" s="78">
        <v>0</v>
      </c>
      <c r="F26" s="79">
        <f>(D26+E26)*5%</f>
        <v>0</v>
      </c>
      <c r="G26" s="7"/>
    </row>
    <row r="27" spans="1:7" ht="25.15" customHeight="1" x14ac:dyDescent="0.25">
      <c r="A27" s="124"/>
      <c r="B27" s="124"/>
      <c r="C27" s="124"/>
      <c r="D27" s="124"/>
      <c r="E27" s="124"/>
      <c r="F27" s="124"/>
      <c r="G27" s="12"/>
    </row>
    <row r="28" spans="1:7" ht="25.15" customHeight="1" x14ac:dyDescent="0.25">
      <c r="A28" s="133" t="s">
        <v>35</v>
      </c>
      <c r="B28" s="134"/>
      <c r="C28" s="134"/>
      <c r="D28" s="134"/>
      <c r="E28" s="134"/>
      <c r="F28" s="80">
        <f>IF(C10&gt;=2,(C10-1)*-11500,0)</f>
        <v>0</v>
      </c>
      <c r="G28" s="12"/>
    </row>
    <row r="29" spans="1:7" ht="25.15" customHeight="1" x14ac:dyDescent="0.25">
      <c r="A29" s="13"/>
      <c r="B29" s="13"/>
      <c r="C29" s="13"/>
      <c r="D29" s="13"/>
      <c r="E29" s="13"/>
      <c r="F29" s="13"/>
      <c r="G29" s="12"/>
    </row>
    <row r="30" spans="1:7" ht="25.15" customHeight="1" x14ac:dyDescent="0.25">
      <c r="A30" s="131" t="s">
        <v>36</v>
      </c>
      <c r="B30" s="132"/>
      <c r="C30" s="132"/>
      <c r="D30" s="132"/>
      <c r="E30" s="132"/>
      <c r="F30" s="81">
        <f>SUM(F13:F22,F25:F26,F28)</f>
        <v>0</v>
      </c>
      <c r="G30" s="11"/>
    </row>
    <row r="31" spans="1:7" ht="38.25" customHeight="1" x14ac:dyDescent="0.25">
      <c r="A31" s="130" t="s">
        <v>37</v>
      </c>
      <c r="B31" s="130"/>
      <c r="C31" s="130"/>
      <c r="D31" s="94" t="s">
        <v>0</v>
      </c>
      <c r="E31" s="95"/>
      <c r="F31" s="96"/>
    </row>
    <row r="32" spans="1:7" ht="25.15" customHeight="1" x14ac:dyDescent="0.25">
      <c r="A32" s="97" t="s">
        <v>38</v>
      </c>
      <c r="B32" s="98"/>
      <c r="C32" s="98"/>
      <c r="D32" s="128" t="s">
        <v>39</v>
      </c>
      <c r="E32" s="129"/>
      <c r="F32" s="128" t="s">
        <v>40</v>
      </c>
    </row>
    <row r="33" spans="1:7" ht="25.15" customHeight="1" x14ac:dyDescent="0.25">
      <c r="A33" s="98"/>
      <c r="B33" s="98"/>
      <c r="C33" s="98"/>
      <c r="D33" s="129"/>
      <c r="E33" s="129"/>
      <c r="F33" s="129"/>
    </row>
    <row r="34" spans="1:7" ht="5.0999999999999996" customHeight="1" x14ac:dyDescent="0.25">
      <c r="A34" s="10"/>
      <c r="B34" s="93"/>
      <c r="C34" s="93"/>
      <c r="D34" s="9"/>
      <c r="E34" s="9"/>
      <c r="F34" s="8"/>
      <c r="G34" s="7"/>
    </row>
    <row r="35" spans="1:7" ht="25.15" customHeight="1" x14ac:dyDescent="0.25">
      <c r="A35" s="92" t="s">
        <v>41</v>
      </c>
      <c r="B35" s="92"/>
      <c r="C35" s="92"/>
      <c r="D35" s="91" t="str">
        <f>IF(F30=0,"xx",VLOOKUP($F$30,TARIFS!A3:I31,6,4))</f>
        <v>xx</v>
      </c>
      <c r="E35" s="91"/>
      <c r="F35" s="82" t="str">
        <f>IF(F30=0,"xx",VLOOKUP($F$30,TARIFS!A3:I31,9,4))</f>
        <v>xx</v>
      </c>
    </row>
    <row r="36" spans="1:7" ht="25.15" customHeight="1" x14ac:dyDescent="0.25">
      <c r="A36" s="125" t="s">
        <v>42</v>
      </c>
      <c r="B36" s="126"/>
      <c r="C36" s="126"/>
      <c r="D36" s="126"/>
      <c r="E36" s="126"/>
      <c r="F36" s="127"/>
    </row>
    <row r="37" spans="1:7" ht="56.25" customHeight="1" x14ac:dyDescent="0.25">
      <c r="A37" s="89" t="s">
        <v>43</v>
      </c>
      <c r="B37" s="90"/>
      <c r="C37" s="90"/>
      <c r="D37" s="138" t="s">
        <v>44</v>
      </c>
      <c r="E37" s="138"/>
      <c r="F37" s="6" t="s">
        <v>45</v>
      </c>
    </row>
    <row r="38" spans="1:7" ht="12" customHeight="1" x14ac:dyDescent="0.25">
      <c r="A38" s="5"/>
      <c r="B38" s="5"/>
      <c r="C38" s="5"/>
      <c r="D38" s="4"/>
      <c r="E38" s="4"/>
      <c r="F38" s="4"/>
    </row>
    <row r="39" spans="1:7" ht="36" customHeight="1" x14ac:dyDescent="0.25">
      <c r="A39" s="89" t="s">
        <v>46</v>
      </c>
      <c r="B39" s="90"/>
      <c r="C39" s="90"/>
      <c r="D39" s="122" t="s">
        <v>47</v>
      </c>
      <c r="E39" s="123"/>
      <c r="F39" s="3" t="s">
        <v>48</v>
      </c>
    </row>
  </sheetData>
  <mergeCells count="4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 ref="A14:C14"/>
    <mergeCell ref="D14:E14"/>
    <mergeCell ref="A12:C12"/>
    <mergeCell ref="B5:D5"/>
    <mergeCell ref="A4:C4"/>
    <mergeCell ref="D4:F4"/>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37:C37"/>
    <mergeCell ref="D35:E35"/>
    <mergeCell ref="A35:C35"/>
    <mergeCell ref="B34:C34"/>
    <mergeCell ref="D31:F31"/>
    <mergeCell ref="A32:C33"/>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topLeftCell="A4" workbookViewId="0">
      <selection activeCell="I19" sqref="I19"/>
    </sheetView>
  </sheetViews>
  <sheetFormatPr baseColWidth="10" defaultColWidth="11.42578125" defaultRowHeight="15" x14ac:dyDescent="0.25"/>
  <cols>
    <col min="1" max="1" width="11.7109375" style="35" customWidth="1"/>
    <col min="2" max="2" width="5.7109375" style="35" customWidth="1"/>
    <col min="3" max="3" width="14.28515625" style="35" customWidth="1"/>
    <col min="4" max="4" width="3.7109375" style="34" customWidth="1"/>
    <col min="5" max="5" width="18.7109375" style="35" hidden="1" customWidth="1"/>
    <col min="6" max="6" width="30.7109375" style="34" customWidth="1"/>
    <col min="7" max="7" width="3.7109375" style="34" customWidth="1"/>
    <col min="8" max="8" width="18.7109375" style="34" hidden="1" customWidth="1"/>
    <col min="9" max="9" width="30.7109375" style="35" customWidth="1"/>
    <col min="10" max="10" width="4.28515625" style="34" customWidth="1"/>
    <col min="11" max="11" width="24" style="34" customWidth="1"/>
    <col min="12" max="16384" width="11.42578125" style="34"/>
  </cols>
  <sheetData>
    <row r="1" spans="1:11" ht="30" customHeight="1" x14ac:dyDescent="0.25">
      <c r="A1" s="139" t="s">
        <v>52</v>
      </c>
      <c r="B1" s="140"/>
      <c r="C1" s="141"/>
      <c r="D1" s="70"/>
      <c r="E1" s="73"/>
      <c r="F1" s="72" t="s">
        <v>51</v>
      </c>
      <c r="G1" s="70"/>
      <c r="I1" s="72" t="s">
        <v>51</v>
      </c>
      <c r="J1" s="71">
        <v>6.9</v>
      </c>
      <c r="K1" s="72" t="s">
        <v>51</v>
      </c>
    </row>
    <row r="2" spans="1:11" ht="33.75" x14ac:dyDescent="0.25">
      <c r="A2" s="142" t="s">
        <v>53</v>
      </c>
      <c r="B2" s="143"/>
      <c r="C2" s="144"/>
      <c r="D2" s="70"/>
      <c r="E2" s="69"/>
      <c r="F2" s="68" t="s">
        <v>54</v>
      </c>
      <c r="G2" s="70"/>
      <c r="H2" s="69"/>
      <c r="I2" s="68" t="s">
        <v>55</v>
      </c>
      <c r="K2" s="68" t="s">
        <v>56</v>
      </c>
    </row>
    <row r="3" spans="1:11" x14ac:dyDescent="0.25">
      <c r="A3" s="88">
        <v>0</v>
      </c>
      <c r="B3" s="67" t="s">
        <v>1</v>
      </c>
      <c r="C3" s="66">
        <v>40000</v>
      </c>
      <c r="D3" s="41"/>
      <c r="E3" s="65"/>
      <c r="F3" s="63">
        <v>81.25</v>
      </c>
      <c r="G3" s="41"/>
      <c r="H3" s="64"/>
      <c r="I3" s="63">
        <f>MROUND(F3/12,0.05)</f>
        <v>6.75</v>
      </c>
      <c r="J3" s="40"/>
      <c r="K3" s="74">
        <f>100*F3/104.05</f>
        <v>78.087457952907258</v>
      </c>
    </row>
    <row r="4" spans="1:11" x14ac:dyDescent="0.25">
      <c r="A4" s="53">
        <v>40001</v>
      </c>
      <c r="B4" s="52" t="s">
        <v>1</v>
      </c>
      <c r="C4" s="51">
        <v>43000</v>
      </c>
      <c r="D4" s="41"/>
      <c r="E4" s="50"/>
      <c r="F4" s="48">
        <v>77.45</v>
      </c>
      <c r="G4" s="41"/>
      <c r="H4" s="49"/>
      <c r="I4" s="63">
        <f t="shared" ref="I4:I31" si="0">MROUND(F4/12,0.05)</f>
        <v>6.45</v>
      </c>
      <c r="J4" s="40"/>
      <c r="K4" s="74">
        <f>100*F4/104.05</f>
        <v>74.435367611725141</v>
      </c>
    </row>
    <row r="5" spans="1:11" x14ac:dyDescent="0.25">
      <c r="A5" s="47">
        <v>43001</v>
      </c>
      <c r="B5" s="46" t="s">
        <v>1</v>
      </c>
      <c r="C5" s="45">
        <v>46000</v>
      </c>
      <c r="D5" s="41"/>
      <c r="E5" s="44"/>
      <c r="F5" s="42">
        <v>75.25</v>
      </c>
      <c r="G5" s="41"/>
      <c r="H5" s="43"/>
      <c r="I5" s="63">
        <f t="shared" si="0"/>
        <v>6.25</v>
      </c>
      <c r="J5" s="40"/>
      <c r="K5" s="74">
        <f t="shared" ref="K5:K31" si="1">100*F5/104.05</f>
        <v>72.320999519461793</v>
      </c>
    </row>
    <row r="6" spans="1:11" x14ac:dyDescent="0.25">
      <c r="A6" s="53">
        <v>46001</v>
      </c>
      <c r="B6" s="52" t="s">
        <v>1</v>
      </c>
      <c r="C6" s="51">
        <v>49000</v>
      </c>
      <c r="D6" s="41"/>
      <c r="E6" s="50"/>
      <c r="F6" s="48">
        <v>73.05</v>
      </c>
      <c r="G6" s="41"/>
      <c r="H6" s="49"/>
      <c r="I6" s="63">
        <f t="shared" si="0"/>
        <v>6.1000000000000005</v>
      </c>
      <c r="J6" s="40"/>
      <c r="K6" s="74">
        <f t="shared" si="1"/>
        <v>70.20663142719846</v>
      </c>
    </row>
    <row r="7" spans="1:11" x14ac:dyDescent="0.25">
      <c r="A7" s="47">
        <v>49001</v>
      </c>
      <c r="B7" s="46" t="s">
        <v>1</v>
      </c>
      <c r="C7" s="45">
        <v>52000</v>
      </c>
      <c r="D7" s="41"/>
      <c r="E7" s="44"/>
      <c r="F7" s="42">
        <v>70.849999999999994</v>
      </c>
      <c r="G7" s="41"/>
      <c r="H7" s="43"/>
      <c r="I7" s="63">
        <f t="shared" si="0"/>
        <v>5.9</v>
      </c>
      <c r="J7" s="40"/>
      <c r="K7" s="74">
        <f t="shared" si="1"/>
        <v>68.092263334935126</v>
      </c>
    </row>
    <row r="8" spans="1:11" x14ac:dyDescent="0.25">
      <c r="A8" s="53">
        <v>52001</v>
      </c>
      <c r="B8" s="52" t="s">
        <v>1</v>
      </c>
      <c r="C8" s="51">
        <v>55000</v>
      </c>
      <c r="D8" s="41"/>
      <c r="E8" s="50"/>
      <c r="F8" s="48">
        <v>68.650000000000006</v>
      </c>
      <c r="G8" s="41"/>
      <c r="H8" s="49"/>
      <c r="I8" s="63">
        <f t="shared" si="0"/>
        <v>5.7</v>
      </c>
      <c r="J8" s="40"/>
      <c r="K8" s="74">
        <f t="shared" si="1"/>
        <v>65.977895242671806</v>
      </c>
    </row>
    <row r="9" spans="1:11" s="54" customFormat="1" x14ac:dyDescent="0.25">
      <c r="A9" s="62">
        <v>55001</v>
      </c>
      <c r="B9" s="61" t="s">
        <v>1</v>
      </c>
      <c r="C9" s="60">
        <v>58500</v>
      </c>
      <c r="D9" s="58"/>
      <c r="E9" s="59"/>
      <c r="F9" s="56">
        <v>67.45</v>
      </c>
      <c r="G9" s="58"/>
      <c r="H9" s="57"/>
      <c r="I9" s="63">
        <f t="shared" si="0"/>
        <v>5.6000000000000005</v>
      </c>
      <c r="J9" s="55"/>
      <c r="K9" s="74">
        <f t="shared" si="1"/>
        <v>64.824603555982705</v>
      </c>
    </row>
    <row r="10" spans="1:11" x14ac:dyDescent="0.25">
      <c r="A10" s="53">
        <v>58501</v>
      </c>
      <c r="B10" s="52" t="s">
        <v>1</v>
      </c>
      <c r="C10" s="51">
        <v>62000</v>
      </c>
      <c r="D10" s="41"/>
      <c r="E10" s="50"/>
      <c r="F10" s="48">
        <v>66.25</v>
      </c>
      <c r="G10" s="41"/>
      <c r="H10" s="49"/>
      <c r="I10" s="63">
        <f t="shared" si="0"/>
        <v>5.5</v>
      </c>
      <c r="J10" s="40"/>
      <c r="K10" s="74">
        <f t="shared" si="1"/>
        <v>63.671311869293611</v>
      </c>
    </row>
    <row r="11" spans="1:11" x14ac:dyDescent="0.25">
      <c r="A11" s="47">
        <v>62001</v>
      </c>
      <c r="B11" s="46" t="s">
        <v>1</v>
      </c>
      <c r="C11" s="45">
        <v>65500</v>
      </c>
      <c r="D11" s="41"/>
      <c r="E11" s="44"/>
      <c r="F11" s="42">
        <v>65.05</v>
      </c>
      <c r="G11" s="41"/>
      <c r="H11" s="43"/>
      <c r="I11" s="63">
        <f t="shared" si="0"/>
        <v>5.4</v>
      </c>
      <c r="J11" s="40"/>
      <c r="K11" s="74">
        <f t="shared" si="1"/>
        <v>62.518020182604516</v>
      </c>
    </row>
    <row r="12" spans="1:11" x14ac:dyDescent="0.25">
      <c r="A12" s="53">
        <v>65501</v>
      </c>
      <c r="B12" s="52" t="s">
        <v>1</v>
      </c>
      <c r="C12" s="51">
        <v>69000</v>
      </c>
      <c r="D12" s="41"/>
      <c r="E12" s="50"/>
      <c r="F12" s="48">
        <v>63.85</v>
      </c>
      <c r="G12" s="41"/>
      <c r="H12" s="49"/>
      <c r="I12" s="63">
        <f t="shared" si="0"/>
        <v>5.3000000000000007</v>
      </c>
      <c r="J12" s="40"/>
      <c r="K12" s="74">
        <f t="shared" si="1"/>
        <v>61.364728495915429</v>
      </c>
    </row>
    <row r="13" spans="1:11" x14ac:dyDescent="0.25">
      <c r="A13" s="47">
        <v>69001</v>
      </c>
      <c r="B13" s="46" t="s">
        <v>1</v>
      </c>
      <c r="C13" s="45">
        <v>72500</v>
      </c>
      <c r="D13" s="41"/>
      <c r="E13" s="44"/>
      <c r="F13" s="42">
        <v>62.65</v>
      </c>
      <c r="G13" s="41"/>
      <c r="H13" s="43"/>
      <c r="I13" s="63">
        <f t="shared" si="0"/>
        <v>5.2</v>
      </c>
      <c r="J13" s="40"/>
      <c r="K13" s="74">
        <f t="shared" si="1"/>
        <v>60.211436809226335</v>
      </c>
    </row>
    <row r="14" spans="1:11" x14ac:dyDescent="0.25">
      <c r="A14" s="53">
        <v>72501</v>
      </c>
      <c r="B14" s="52" t="s">
        <v>1</v>
      </c>
      <c r="C14" s="51">
        <v>76000</v>
      </c>
      <c r="D14" s="41"/>
      <c r="E14" s="50"/>
      <c r="F14" s="48">
        <v>61.45</v>
      </c>
      <c r="G14" s="41"/>
      <c r="H14" s="49"/>
      <c r="I14" s="63">
        <f t="shared" si="0"/>
        <v>5.1000000000000005</v>
      </c>
      <c r="J14" s="40"/>
      <c r="K14" s="74">
        <f t="shared" si="1"/>
        <v>59.05814512253724</v>
      </c>
    </row>
    <row r="15" spans="1:11" x14ac:dyDescent="0.25">
      <c r="A15" s="47">
        <v>76001</v>
      </c>
      <c r="B15" s="46" t="s">
        <v>1</v>
      </c>
      <c r="C15" s="45">
        <v>79500</v>
      </c>
      <c r="D15" s="41"/>
      <c r="E15" s="44"/>
      <c r="F15" s="42">
        <v>60.25</v>
      </c>
      <c r="G15" s="41"/>
      <c r="H15" s="43"/>
      <c r="I15" s="63">
        <f t="shared" si="0"/>
        <v>5</v>
      </c>
      <c r="J15" s="40"/>
      <c r="K15" s="74">
        <f t="shared" si="1"/>
        <v>57.904853435848153</v>
      </c>
    </row>
    <row r="16" spans="1:11" x14ac:dyDescent="0.25">
      <c r="A16" s="53">
        <v>79501</v>
      </c>
      <c r="B16" s="52" t="s">
        <v>1</v>
      </c>
      <c r="C16" s="51">
        <v>83000</v>
      </c>
      <c r="D16" s="41"/>
      <c r="E16" s="50"/>
      <c r="F16" s="48">
        <v>59.25</v>
      </c>
      <c r="G16" s="41"/>
      <c r="H16" s="49"/>
      <c r="I16" s="63">
        <f t="shared" si="0"/>
        <v>4.95</v>
      </c>
      <c r="J16" s="40"/>
      <c r="K16" s="74">
        <f t="shared" si="1"/>
        <v>56.943777030273907</v>
      </c>
    </row>
    <row r="17" spans="1:11" x14ac:dyDescent="0.25">
      <c r="A17" s="47">
        <v>83001</v>
      </c>
      <c r="B17" s="46" t="s">
        <v>1</v>
      </c>
      <c r="C17" s="45">
        <v>86500</v>
      </c>
      <c r="D17" s="41"/>
      <c r="E17" s="44"/>
      <c r="F17" s="42">
        <v>55.65</v>
      </c>
      <c r="G17" s="41"/>
      <c r="H17" s="43"/>
      <c r="I17" s="63">
        <f t="shared" si="0"/>
        <v>4.6500000000000004</v>
      </c>
      <c r="J17" s="40"/>
      <c r="K17" s="74">
        <f t="shared" si="1"/>
        <v>53.483901970206631</v>
      </c>
    </row>
    <row r="18" spans="1:11" x14ac:dyDescent="0.25">
      <c r="A18" s="53">
        <v>86501</v>
      </c>
      <c r="B18" s="52" t="s">
        <v>1</v>
      </c>
      <c r="C18" s="51">
        <v>90000</v>
      </c>
      <c r="D18" s="41"/>
      <c r="E18" s="50"/>
      <c r="F18" s="48">
        <v>52.25</v>
      </c>
      <c r="G18" s="41"/>
      <c r="H18" s="49"/>
      <c r="I18" s="63">
        <f t="shared" si="0"/>
        <v>4.3500000000000005</v>
      </c>
      <c r="J18" s="40"/>
      <c r="K18" s="74">
        <f t="shared" si="1"/>
        <v>50.216242191254203</v>
      </c>
    </row>
    <row r="19" spans="1:11" x14ac:dyDescent="0.25">
      <c r="A19" s="47">
        <v>90001</v>
      </c>
      <c r="B19" s="46" t="s">
        <v>1</v>
      </c>
      <c r="C19" s="45">
        <v>93500</v>
      </c>
      <c r="D19" s="41"/>
      <c r="E19" s="44"/>
      <c r="F19" s="48">
        <v>48.45</v>
      </c>
      <c r="G19" s="41"/>
      <c r="H19" s="43"/>
      <c r="I19" s="63">
        <f t="shared" si="0"/>
        <v>4.05</v>
      </c>
      <c r="J19" s="40"/>
      <c r="K19" s="74">
        <f t="shared" si="1"/>
        <v>46.564151850072079</v>
      </c>
    </row>
    <row r="20" spans="1:11" x14ac:dyDescent="0.25">
      <c r="A20" s="53">
        <v>93501</v>
      </c>
      <c r="B20" s="52" t="s">
        <v>1</v>
      </c>
      <c r="C20" s="51">
        <v>97000</v>
      </c>
      <c r="D20" s="41"/>
      <c r="E20" s="50"/>
      <c r="F20" s="42">
        <v>44.65</v>
      </c>
      <c r="G20" s="41"/>
      <c r="H20" s="49"/>
      <c r="I20" s="63">
        <f t="shared" si="0"/>
        <v>3.7</v>
      </c>
      <c r="J20" s="40"/>
      <c r="K20" s="74">
        <f t="shared" si="1"/>
        <v>42.912061508889956</v>
      </c>
    </row>
    <row r="21" spans="1:11" x14ac:dyDescent="0.25">
      <c r="A21" s="47">
        <v>97001</v>
      </c>
      <c r="B21" s="46" t="s">
        <v>1</v>
      </c>
      <c r="C21" s="45">
        <v>100500</v>
      </c>
      <c r="D21" s="41"/>
      <c r="E21" s="44"/>
      <c r="F21" s="48">
        <v>41.65</v>
      </c>
      <c r="G21" s="41"/>
      <c r="H21" s="43"/>
      <c r="I21" s="63">
        <f t="shared" si="0"/>
        <v>3.45</v>
      </c>
      <c r="J21" s="40"/>
      <c r="K21" s="74">
        <f t="shared" si="1"/>
        <v>40.02883229216723</v>
      </c>
    </row>
    <row r="22" spans="1:11" x14ac:dyDescent="0.25">
      <c r="A22" s="53">
        <v>100501</v>
      </c>
      <c r="B22" s="52" t="s">
        <v>1</v>
      </c>
      <c r="C22" s="51">
        <v>104000</v>
      </c>
      <c r="D22" s="41"/>
      <c r="E22" s="50"/>
      <c r="F22" s="42">
        <v>38.65</v>
      </c>
      <c r="G22" s="41"/>
      <c r="H22" s="49"/>
      <c r="I22" s="63">
        <f t="shared" si="0"/>
        <v>3.2</v>
      </c>
      <c r="J22" s="40"/>
      <c r="K22" s="74">
        <f t="shared" si="1"/>
        <v>37.145603075444498</v>
      </c>
    </row>
    <row r="23" spans="1:11" x14ac:dyDescent="0.25">
      <c r="A23" s="47">
        <v>104001</v>
      </c>
      <c r="B23" s="46" t="s">
        <v>1</v>
      </c>
      <c r="C23" s="45">
        <v>107500</v>
      </c>
      <c r="D23" s="41"/>
      <c r="E23" s="44"/>
      <c r="F23" s="48">
        <v>35.65</v>
      </c>
      <c r="G23" s="41"/>
      <c r="H23" s="43"/>
      <c r="I23" s="63">
        <f t="shared" si="0"/>
        <v>2.95</v>
      </c>
      <c r="J23" s="40"/>
      <c r="K23" s="74">
        <f t="shared" si="1"/>
        <v>34.262373858721766</v>
      </c>
    </row>
    <row r="24" spans="1:11" x14ac:dyDescent="0.25">
      <c r="A24" s="53">
        <v>107501</v>
      </c>
      <c r="B24" s="52" t="s">
        <v>1</v>
      </c>
      <c r="C24" s="51">
        <v>111000</v>
      </c>
      <c r="D24" s="41"/>
      <c r="E24" s="50"/>
      <c r="F24" s="42">
        <v>32.65</v>
      </c>
      <c r="G24" s="41"/>
      <c r="H24" s="49"/>
      <c r="I24" s="63">
        <f t="shared" si="0"/>
        <v>2.7</v>
      </c>
      <c r="J24" s="40"/>
      <c r="K24" s="74">
        <f t="shared" si="1"/>
        <v>31.379144641999041</v>
      </c>
    </row>
    <row r="25" spans="1:11" x14ac:dyDescent="0.25">
      <c r="A25" s="47">
        <v>111001</v>
      </c>
      <c r="B25" s="46" t="s">
        <v>1</v>
      </c>
      <c r="C25" s="45">
        <v>114500</v>
      </c>
      <c r="D25" s="41"/>
      <c r="E25" s="44"/>
      <c r="F25" s="48">
        <v>29.85</v>
      </c>
      <c r="G25" s="41"/>
      <c r="H25" s="43"/>
      <c r="I25" s="63">
        <f t="shared" si="0"/>
        <v>2.5</v>
      </c>
      <c r="J25" s="40"/>
      <c r="K25" s="74">
        <f t="shared" si="1"/>
        <v>28.68813070639116</v>
      </c>
    </row>
    <row r="26" spans="1:11" x14ac:dyDescent="0.25">
      <c r="A26" s="53">
        <v>114501</v>
      </c>
      <c r="B26" s="52" t="s">
        <v>1</v>
      </c>
      <c r="C26" s="51">
        <v>118000</v>
      </c>
      <c r="D26" s="41"/>
      <c r="E26" s="50"/>
      <c r="F26" s="42">
        <v>27.05</v>
      </c>
      <c r="G26" s="41"/>
      <c r="H26" s="49"/>
      <c r="I26" s="63">
        <f t="shared" si="0"/>
        <v>2.25</v>
      </c>
      <c r="J26" s="40"/>
      <c r="K26" s="74">
        <f t="shared" si="1"/>
        <v>25.997116770783279</v>
      </c>
    </row>
    <row r="27" spans="1:11" x14ac:dyDescent="0.25">
      <c r="A27" s="47">
        <v>118001</v>
      </c>
      <c r="B27" s="46" t="s">
        <v>1</v>
      </c>
      <c r="C27" s="45">
        <v>124000</v>
      </c>
      <c r="D27" s="41"/>
      <c r="E27" s="44"/>
      <c r="F27" s="48">
        <v>24.25</v>
      </c>
      <c r="G27" s="41"/>
      <c r="H27" s="43"/>
      <c r="I27" s="63">
        <f t="shared" si="0"/>
        <v>2</v>
      </c>
      <c r="J27" s="40"/>
      <c r="K27" s="74">
        <f t="shared" si="1"/>
        <v>23.306102835175398</v>
      </c>
    </row>
    <row r="28" spans="1:11" x14ac:dyDescent="0.25">
      <c r="A28" s="53">
        <v>124001</v>
      </c>
      <c r="B28" s="52" t="s">
        <v>1</v>
      </c>
      <c r="C28" s="51">
        <v>132000</v>
      </c>
      <c r="D28" s="41"/>
      <c r="E28" s="50"/>
      <c r="F28" s="42">
        <v>18.2</v>
      </c>
      <c r="G28" s="41"/>
      <c r="H28" s="49"/>
      <c r="I28" s="63">
        <f t="shared" si="0"/>
        <v>1.5</v>
      </c>
      <c r="J28" s="40"/>
      <c r="K28" s="74">
        <f t="shared" si="1"/>
        <v>17.491590581451227</v>
      </c>
    </row>
    <row r="29" spans="1:11" x14ac:dyDescent="0.25">
      <c r="A29" s="47">
        <v>132001</v>
      </c>
      <c r="B29" s="46" t="s">
        <v>1</v>
      </c>
      <c r="C29" s="45">
        <v>140000</v>
      </c>
      <c r="D29" s="41"/>
      <c r="E29" s="44"/>
      <c r="F29" s="48">
        <v>14.4</v>
      </c>
      <c r="G29" s="41"/>
      <c r="H29" s="43"/>
      <c r="I29" s="63">
        <f t="shared" si="0"/>
        <v>1.2000000000000002</v>
      </c>
      <c r="J29" s="40"/>
      <c r="K29" s="74">
        <f t="shared" si="1"/>
        <v>13.839500240269102</v>
      </c>
    </row>
    <row r="30" spans="1:11" x14ac:dyDescent="0.25">
      <c r="A30" s="53">
        <v>140001</v>
      </c>
      <c r="B30" s="52" t="s">
        <v>1</v>
      </c>
      <c r="C30" s="51">
        <v>149999</v>
      </c>
      <c r="D30" s="41"/>
      <c r="E30" s="50"/>
      <c r="F30" s="42">
        <v>10.8</v>
      </c>
      <c r="G30" s="41"/>
      <c r="H30" s="49"/>
      <c r="I30" s="63">
        <f t="shared" si="0"/>
        <v>0.9</v>
      </c>
      <c r="J30" s="40"/>
      <c r="K30" s="74">
        <f t="shared" si="1"/>
        <v>10.379625180201826</v>
      </c>
    </row>
    <row r="31" spans="1:11" x14ac:dyDescent="0.25">
      <c r="A31" s="47">
        <v>150000</v>
      </c>
      <c r="B31" s="46" t="s">
        <v>1</v>
      </c>
      <c r="C31" s="45" t="s">
        <v>49</v>
      </c>
      <c r="D31" s="41"/>
      <c r="E31" s="44"/>
      <c r="F31" s="48">
        <v>0</v>
      </c>
      <c r="G31" s="41"/>
      <c r="H31" s="43"/>
      <c r="I31" s="63">
        <f t="shared" si="0"/>
        <v>0</v>
      </c>
      <c r="J31" s="40"/>
      <c r="K31" s="74">
        <f t="shared" si="1"/>
        <v>0</v>
      </c>
    </row>
    <row r="32" spans="1:11" x14ac:dyDescent="0.25">
      <c r="A32" s="38"/>
      <c r="B32" s="38"/>
      <c r="C32" s="39"/>
      <c r="D32" s="38"/>
      <c r="E32" s="36"/>
      <c r="F32" s="36"/>
      <c r="G32" s="39"/>
      <c r="H32" s="38"/>
      <c r="I32" s="36"/>
      <c r="J32" s="36"/>
    </row>
    <row r="33" spans="1:10" ht="123.75" customHeight="1" x14ac:dyDescent="0.25">
      <c r="A33" s="145"/>
      <c r="B33" s="146"/>
      <c r="C33" s="146"/>
      <c r="D33" s="37"/>
      <c r="E33" s="147" t="s">
        <v>50</v>
      </c>
      <c r="F33" s="148"/>
      <c r="G33" s="148"/>
      <c r="H33" s="148"/>
      <c r="I33" s="149"/>
      <c r="J33" s="36"/>
    </row>
  </sheetData>
  <sheetProtection algorithmName="SHA-512" hashValue="gxZxBOI6llZBpSb5/nAfqgHwVt0zDRPVb5woys6bn28VivrJnUoEBkr6CqejM1HlJ2/MWAiGKiuDIZj2DQPSPA==" saltValue="hvVB/ltNQyaixNKG6YUTiA==" spinCount="100000" sheet="1" selectLockedCells="1" selectUnlockedCells="1"/>
  <mergeCells count="4">
    <mergeCell ref="A1:C1"/>
    <mergeCell ref="A2:C2"/>
    <mergeCell ref="A33:C33"/>
    <mergeCell ref="E33:I33"/>
  </mergeCells>
  <pageMargins left="0.78740157480314965" right="0.78740157480314965" top="0.98425196850393704" bottom="0.98425196850393704" header="0.51181102362204722" footer="0.51181102362204722"/>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Gomes Morais Tatiana</cp:lastModifiedBy>
  <cp:lastPrinted>2025-01-30T15:36:57Z</cp:lastPrinted>
  <dcterms:created xsi:type="dcterms:W3CDTF">2015-06-05T18:19:34Z</dcterms:created>
  <dcterms:modified xsi:type="dcterms:W3CDTF">2025-11-10T07:46:20Z</dcterms:modified>
</cp:coreProperties>
</file>