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lwsappr31.ticloud.local\COU$\coutgm\Downloads\"/>
    </mc:Choice>
  </mc:AlternateContent>
  <xr:revisionPtr revIDLastSave="0" documentId="13_ncr:1_{1A2719EF-2E0A-46D2-A041-68C689635BCC}" xr6:coauthVersionLast="47" xr6:coauthVersionMax="47" xr10:uidLastSave="{00000000-0000-0000-0000-000000000000}"/>
  <bookViews>
    <workbookView xWindow="-60" yWindow="-60" windowWidth="28920" windowHeight="15720" activeTab="1" xr2:uid="{00000000-000D-0000-FFFF-FFFF00000000}"/>
  </bookViews>
  <sheets>
    <sheet name="CALCUL DU TARIF " sheetId="2" r:id="rId1"/>
    <sheet name="TARIFS" sheetId="3" r:id="rId2"/>
  </sheets>
  <definedNames>
    <definedName name="_xlnm.Print_Area" localSheetId="0">'CALCUL DU TARIF '!$A$1:$F$39</definedName>
    <definedName name="_xlnm.Print_Area" localSheetId="1">TARIFS!$A$1:$I$33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2" l="1"/>
  <c r="F19" i="2"/>
  <c r="F15" i="2"/>
  <c r="K4" i="3" l="1"/>
  <c r="I4" i="3"/>
  <c r="I5" i="3"/>
  <c r="I6" i="3" l="1"/>
  <c r="I7" i="3"/>
  <c r="I8" i="3"/>
  <c r="I9" i="3"/>
  <c r="I10" i="3"/>
  <c r="I11" i="3"/>
  <c r="I12" i="3"/>
  <c r="I13" i="3"/>
  <c r="I14" i="3"/>
  <c r="I15" i="3"/>
  <c r="I16" i="3"/>
  <c r="I17" i="3"/>
  <c r="I18" i="3"/>
  <c r="I19" i="3"/>
  <c r="I20" i="3"/>
  <c r="I21" i="3"/>
  <c r="I22" i="3"/>
  <c r="I23" i="3"/>
  <c r="I24" i="3"/>
  <c r="I25" i="3"/>
  <c r="I26" i="3"/>
  <c r="I27" i="3"/>
  <c r="I28" i="3"/>
  <c r="I29" i="3"/>
  <c r="I30" i="3"/>
  <c r="I31" i="3"/>
  <c r="I3" i="3"/>
  <c r="K10" i="3"/>
  <c r="K11" i="3"/>
  <c r="K12" i="3"/>
  <c r="K13" i="3"/>
  <c r="K14" i="3"/>
  <c r="K15" i="3"/>
  <c r="K16" i="3"/>
  <c r="K17" i="3"/>
  <c r="K18" i="3"/>
  <c r="K19" i="3"/>
  <c r="K20" i="3"/>
  <c r="K21" i="3"/>
  <c r="K22" i="3"/>
  <c r="K23" i="3"/>
  <c r="K24" i="3"/>
  <c r="K25" i="3"/>
  <c r="K26" i="3"/>
  <c r="K27" i="3"/>
  <c r="K28" i="3"/>
  <c r="K29" i="3"/>
  <c r="K30" i="3"/>
  <c r="K31" i="3"/>
  <c r="K6" i="3"/>
  <c r="K7" i="3"/>
  <c r="K8" i="3"/>
  <c r="K9" i="3"/>
  <c r="K5" i="3"/>
  <c r="K3" i="3"/>
  <c r="F13" i="2" l="1"/>
  <c r="F16" i="2"/>
  <c r="F17" i="2"/>
  <c r="F18" i="2"/>
  <c r="F22" i="2"/>
  <c r="F25" i="2"/>
  <c r="F26" i="2"/>
  <c r="F28" i="2"/>
  <c r="F30" i="2" l="1"/>
  <c r="D35" i="2" s="1"/>
  <c r="F35" i="2" l="1"/>
</calcChain>
</file>

<file path=xl/sharedStrings.xml><?xml version="1.0" encoding="utf-8"?>
<sst xmlns="http://schemas.openxmlformats.org/spreadsheetml/2006/main" count="90" uniqueCount="56">
  <si>
    <t>Sceau:</t>
  </si>
  <si>
    <t>Date et visa de la caisse communale:</t>
  </si>
  <si>
    <r>
      <rPr>
        <b/>
        <i/>
        <sz val="10"/>
        <rFont val="Arial"/>
        <family val="2"/>
      </rPr>
      <t>Date et visa du contrôle des habitants:</t>
    </r>
    <r>
      <rPr>
        <i/>
        <sz val="10"/>
        <rFont val="Arial"/>
        <family val="2"/>
      </rPr>
      <t xml:space="preserve">
</t>
    </r>
  </si>
  <si>
    <r>
      <rPr>
        <b/>
        <i/>
        <sz val="10"/>
        <rFont val="Arial"/>
        <family val="2"/>
      </rPr>
      <t>Subvention Etat-Employeurs</t>
    </r>
    <r>
      <rPr>
        <i/>
        <sz val="10"/>
        <rFont val="Arial"/>
        <family val="2"/>
      </rPr>
      <t xml:space="preserve">
La subvention vous sera  communiquée par votre structure d'accueil extrafamilial de jour</t>
    </r>
  </si>
  <si>
    <r>
      <rPr>
        <b/>
        <i/>
        <sz val="10"/>
        <rFont val="Arial"/>
        <family val="2"/>
      </rPr>
      <t>Confirmation de la subvention</t>
    </r>
    <r>
      <rPr>
        <i/>
        <sz val="10"/>
        <rFont val="Arial"/>
        <family val="2"/>
      </rPr>
      <t xml:space="preserve">
La commune confirmera par écrit la subvention accordée aux parents avec une copie à la strucutre cité ci-dessus.</t>
    </r>
  </si>
  <si>
    <r>
      <rPr>
        <b/>
        <i/>
        <sz val="10"/>
        <rFont val="Arial"/>
        <family val="2"/>
      </rPr>
      <t>Avis de taxation</t>
    </r>
    <r>
      <rPr>
        <i/>
        <sz val="10"/>
        <rFont val="Arial"/>
        <family val="2"/>
      </rPr>
      <t xml:space="preserve">
Le calcul du revenu déterminant pour la fixation du tarif de placement d’un enfant se base sur le dernier avis de taxation applicable.  </t>
    </r>
  </si>
  <si>
    <t>Subvention communale</t>
  </si>
  <si>
    <t>Subvention par heure</t>
  </si>
  <si>
    <t>Subvention par jour 
(valable pour les crèches)</t>
  </si>
  <si>
    <t xml:space="preserve">     Le montant de la subvention communale est indiqué 
     par jour pour les crèches et par heure pour toutes les
     autres structures d'accueil extrafamilial. </t>
  </si>
  <si>
    <t>.
.</t>
  </si>
  <si>
    <t>Nom et adresse de votre structure d'accueil extrafamilial de jour:</t>
  </si>
  <si>
    <t>Revenu déterminant pour le calcul de la subvention communale</t>
  </si>
  <si>
    <r>
      <t xml:space="preserve">Déduction enfant(s) à charge </t>
    </r>
    <r>
      <rPr>
        <i/>
        <sz val="10"/>
        <rFont val="Arial"/>
        <family val="2"/>
      </rPr>
      <t>(- fr. 11'500.00 par enfant, dès le 2ème enfant à charge)</t>
    </r>
  </si>
  <si>
    <t>Fortune imposable
(vingtième soit 5%)</t>
  </si>
  <si>
    <t>Fortune imposable</t>
  </si>
  <si>
    <t>pris en compte à 80%</t>
  </si>
  <si>
    <t>Revenu brut soumis à l'impôt</t>
  </si>
  <si>
    <t>Montants pris en compte dans le calcul du revenu déterminant</t>
  </si>
  <si>
    <t>2ème avis de taxation</t>
  </si>
  <si>
    <t>1er avis de taxation</t>
  </si>
  <si>
    <t>Personnes imposées à la source</t>
  </si>
  <si>
    <t>(seulement les montants positifs)</t>
  </si>
  <si>
    <r>
      <t>A rajouter la "fortune imposable" (</t>
    </r>
    <r>
      <rPr>
        <sz val="12"/>
        <rFont val="Symbol"/>
        <family val="1"/>
        <charset val="2"/>
      </rPr>
      <t>¹</t>
    </r>
    <r>
      <rPr>
        <sz val="12"/>
        <rFont val="Arial"/>
        <family val="2"/>
      </rPr>
      <t xml:space="preserve"> revenu)</t>
    </r>
  </si>
  <si>
    <t>Frais d'immeubles privés 
(part &gt; fr. 15'000.00)</t>
  </si>
  <si>
    <t>Dettes privées 
(part &gt; fr. 30'000.00)</t>
  </si>
  <si>
    <t>2ème pilier, caisse de pension</t>
  </si>
  <si>
    <t>Primes prévoyance liée 3a</t>
  </si>
  <si>
    <t>Autres primes et cotisations</t>
  </si>
  <si>
    <t>Caisse-maladie et accidents</t>
  </si>
  <si>
    <t>(mettre les valeurs en positif)</t>
  </si>
  <si>
    <t>A rajouter les postes suivants:</t>
  </si>
  <si>
    <t>Revenu net</t>
  </si>
  <si>
    <t>Personnes salariées/rentières</t>
  </si>
  <si>
    <t>année de l'avis 
de taxation</t>
  </si>
  <si>
    <t>Enfant(s) à charge figurant/l'avis de taxation</t>
  </si>
  <si>
    <t>Nombre d'enfants à charge</t>
  </si>
  <si>
    <t>*Dans le cas d’un concubinage où l’un des concubins n’est pas le parent de l’enfant placé, le tarif est calculé sur l’avis de taxation des deux partenaires,
 si le concubinage dure depuis au moins 2 ans ou si le couple reconnaît son concubinage</t>
  </si>
  <si>
    <t>remplir les deux colonnes en fonction des données du dernier avis de taxation fiscale</t>
  </si>
  <si>
    <t>familles en concubinage*</t>
  </si>
  <si>
    <t>remplir la première colonne en fonction des données du dernier avis de taxation fiscale</t>
  </si>
  <si>
    <t>familles mariées ou monoparentales</t>
  </si>
  <si>
    <t xml:space="preserve">   Numéro de téléphone:</t>
  </si>
  <si>
    <t xml:space="preserve">   Adresse e-mail:</t>
  </si>
  <si>
    <t xml:space="preserve">   Employeur du Chef de ménage / taux de travail:
   Employeur du partenaire / taux de travail:</t>
  </si>
  <si>
    <t>Nom et adresse du Chef de ménage 
et adresse:</t>
  </si>
  <si>
    <t>à</t>
  </si>
  <si>
    <r>
      <t xml:space="preserve">Subvention communale
</t>
    </r>
    <r>
      <rPr>
        <b/>
        <sz val="14"/>
        <rFont val="Calibri"/>
        <family val="2"/>
        <scheme val="minor"/>
      </rPr>
      <t>par heure</t>
    </r>
    <r>
      <rPr>
        <b/>
        <sz val="11"/>
        <rFont val="Calibri"/>
        <family val="2"/>
        <scheme val="minor"/>
      </rPr>
      <t xml:space="preserve"> </t>
    </r>
    <r>
      <rPr>
        <sz val="11"/>
        <rFont val="Calibri"/>
        <family val="2"/>
        <scheme val="minor"/>
      </rPr>
      <t>et par enfant</t>
    </r>
  </si>
  <si>
    <r>
      <t xml:space="preserve">Subvention communale
</t>
    </r>
    <r>
      <rPr>
        <b/>
        <sz val="14"/>
        <rFont val="Calibri"/>
        <family val="2"/>
        <scheme val="minor"/>
      </rPr>
      <t>par jour</t>
    </r>
    <r>
      <rPr>
        <b/>
        <sz val="11"/>
        <rFont val="Calibri"/>
        <family val="2"/>
        <scheme val="minor"/>
      </rPr>
      <t xml:space="preserve"> </t>
    </r>
    <r>
      <rPr>
        <sz val="11"/>
        <rFont val="Calibri"/>
        <family val="2"/>
        <scheme val="minor"/>
      </rPr>
      <t>et par enfant</t>
    </r>
  </si>
  <si>
    <t>REVENU DETERMINANT</t>
  </si>
  <si>
    <t>ECHELLE DU REVENU</t>
  </si>
  <si>
    <r>
      <t xml:space="preserve">Subvention communale
</t>
    </r>
    <r>
      <rPr>
        <b/>
        <sz val="14"/>
        <rFont val="Calibri"/>
        <family val="2"/>
        <scheme val="minor"/>
      </rPr>
      <t>en %</t>
    </r>
  </si>
  <si>
    <t>-</t>
  </si>
  <si>
    <t>Les parents sont tenus de fournir leur dernier avis de taxation fiscale. Sans cet avis, le tarif maximal est appliqué.
Le tableau de la subvention communale a été approuvé par le conseil communal de Courtepin le 22 septembre 2025 et entre en viguer le 1er janvier 2026 pour les accueils extrascolaires, les crèches et les assistantes parentales. Pour les structures hors communes, les mêmes tarifs sont appliqués.</t>
  </si>
  <si>
    <t>ACJ</t>
  </si>
  <si>
    <t>Demande de subvention et feuille de calcul de la commune 
de Courtepin pour les assistantes parentales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</si>
</sst>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fr.&quot;\ #,##0.00"/>
    <numFmt numFmtId="165" formatCode="_ &quot;SFr.&quot;\ * #,##0.00_ ;_ &quot;SFr.&quot;\ * \-#,##0.00_ ;_ &quot;SFr.&quot;\ * &quot;-&quot;??_ ;_ @_ "/>
    <numFmt numFmtId="166" formatCode="&quot;fr.&quot;\ #,##0"/>
    <numFmt numFmtId="167" formatCode="0.0000"/>
    <numFmt numFmtId="168" formatCode="&quot;code &quot;0.000"/>
    <numFmt numFmtId="169" formatCode="&quot;code &quot;0.0000"/>
    <numFmt numFmtId="170" formatCode="&quot;fr.&quot;\ #,##0;[Red]&quot;fr.&quot;\ \-#,##0"/>
    <numFmt numFmtId="171" formatCode="0.0"/>
    <numFmt numFmtId="172" formatCode="_ [$CHF-1407]\ * #,##0.00_ ;_ [$CHF-1407]\ * \-#,##0.00_ ;_ [$CHF-1407]\ * &quot;-&quot;??_ ;_ @_ "/>
  </numFmts>
  <fonts count="22" x14ac:knownFonts="1">
    <font>
      <sz val="11"/>
      <color theme="1"/>
      <name val="Calibri"/>
      <family val="2"/>
      <scheme val="minor"/>
    </font>
    <font>
      <sz val="10"/>
      <name val="Arial"/>
    </font>
    <font>
      <b/>
      <i/>
      <sz val="10"/>
      <name val="Arial"/>
      <family val="2"/>
    </font>
    <font>
      <i/>
      <sz val="10"/>
      <name val="Arial"/>
      <family val="2"/>
    </font>
    <font>
      <i/>
      <sz val="9"/>
      <color rgb="FFFF0000"/>
      <name val="Arial"/>
      <family val="2"/>
    </font>
    <font>
      <b/>
      <i/>
      <sz val="12"/>
      <name val="Arial"/>
      <family val="2"/>
    </font>
    <font>
      <sz val="10"/>
      <name val="Arial"/>
      <family val="2"/>
    </font>
    <font>
      <sz val="14"/>
      <name val="Arial"/>
      <family val="2"/>
    </font>
    <font>
      <sz val="12"/>
      <name val="Arial"/>
      <family val="2"/>
    </font>
    <font>
      <i/>
      <sz val="8"/>
      <name val="Arial"/>
      <family val="2"/>
    </font>
    <font>
      <b/>
      <sz val="12"/>
      <name val="Arial"/>
      <family val="2"/>
    </font>
    <font>
      <sz val="9"/>
      <color theme="1"/>
      <name val="Arial"/>
      <family val="2"/>
    </font>
    <font>
      <b/>
      <sz val="14"/>
      <name val="Arial"/>
      <family val="2"/>
    </font>
    <font>
      <b/>
      <sz val="11"/>
      <name val="Arial"/>
      <family val="2"/>
    </font>
    <font>
      <sz val="12"/>
      <name val="Symbol"/>
      <family val="1"/>
      <charset val="2"/>
    </font>
    <font>
      <b/>
      <sz val="10"/>
      <name val="Arial"/>
      <family val="2"/>
    </font>
    <font>
      <b/>
      <sz val="18"/>
      <name val="Arial"/>
      <family val="2"/>
    </font>
    <font>
      <sz val="11"/>
      <name val="Calibri"/>
      <family val="2"/>
      <scheme val="minor"/>
    </font>
    <font>
      <i/>
      <sz val="11"/>
      <name val="Calibri"/>
      <family val="2"/>
      <scheme val="minor"/>
    </font>
    <font>
      <b/>
      <sz val="14"/>
      <name val="Calibri"/>
      <family val="2"/>
      <scheme val="minor"/>
    </font>
    <font>
      <b/>
      <sz val="11"/>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indexed="22"/>
      </patternFill>
    </fill>
    <fill>
      <patternFill patternType="solid">
        <fgColor theme="4" tint="0.79998168889431442"/>
        <bgColor indexed="64"/>
      </patternFill>
    </fill>
  </fills>
  <borders count="40">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xf numFmtId="0" fontId="1" fillId="0" borderId="0"/>
    <xf numFmtId="165" fontId="6" fillId="0" borderId="0" applyFont="0" applyFill="0" applyBorder="0" applyAlignment="0" applyProtection="0"/>
    <xf numFmtId="0" fontId="21" fillId="0" borderId="0" applyNumberFormat="0" applyFill="0" applyBorder="0" applyAlignment="0" applyProtection="0"/>
  </cellStyleXfs>
  <cellXfs count="144">
    <xf numFmtId="0" fontId="0" fillId="0" borderId="0" xfId="0"/>
    <xf numFmtId="0" fontId="1" fillId="0" borderId="0" xfId="1" applyAlignment="1">
      <alignment vertical="center"/>
    </xf>
    <xf numFmtId="0" fontId="1" fillId="0" borderId="0" xfId="1" applyAlignment="1">
      <alignment horizontal="left" vertical="center"/>
    </xf>
    <xf numFmtId="0" fontId="2" fillId="0" borderId="1" xfId="1" quotePrefix="1" applyFont="1" applyBorder="1" applyAlignment="1">
      <alignment horizontal="left" vertical="top" wrapText="1" indent="1"/>
    </xf>
    <xf numFmtId="0" fontId="3" fillId="0" borderId="0" xfId="1" quotePrefix="1" applyFont="1" applyAlignment="1">
      <alignment horizontal="left" vertical="top" wrapText="1" indent="1"/>
    </xf>
    <xf numFmtId="0" fontId="3" fillId="0" borderId="0" xfId="1" applyFont="1" applyAlignment="1">
      <alignment horizontal="left" vertical="top" wrapText="1" indent="1"/>
    </xf>
    <xf numFmtId="0" fontId="3" fillId="0" borderId="1" xfId="1" quotePrefix="1" applyFont="1" applyBorder="1" applyAlignment="1">
      <alignment horizontal="left" vertical="top" wrapText="1" indent="1"/>
    </xf>
    <xf numFmtId="166" fontId="7" fillId="0" borderId="0" xfId="2" applyNumberFormat="1" applyFont="1" applyFill="1" applyBorder="1" applyAlignment="1" applyProtection="1">
      <alignment horizontal="right" vertical="center" indent="1"/>
    </xf>
    <xf numFmtId="166" fontId="7" fillId="3" borderId="0" xfId="2" applyNumberFormat="1" applyFont="1" applyFill="1" applyBorder="1" applyAlignment="1" applyProtection="1">
      <alignment horizontal="right" vertical="center" indent="1"/>
    </xf>
    <xf numFmtId="166" fontId="8" fillId="3" borderId="0" xfId="1" applyNumberFormat="1" applyFont="1" applyFill="1" applyAlignment="1">
      <alignment horizontal="right" vertical="center" indent="1"/>
    </xf>
    <xf numFmtId="168" fontId="8" fillId="3" borderId="0" xfId="1" applyNumberFormat="1" applyFont="1" applyFill="1" applyAlignment="1">
      <alignment horizontal="left" vertical="center" indent="2"/>
    </xf>
    <xf numFmtId="166" fontId="12" fillId="0" borderId="0" xfId="1" applyNumberFormat="1" applyFont="1" applyAlignment="1">
      <alignment horizontal="right" vertical="center" indent="1"/>
    </xf>
    <xf numFmtId="0" fontId="7" fillId="0" borderId="0" xfId="1" applyFont="1" applyAlignment="1">
      <alignment vertical="center" wrapText="1"/>
    </xf>
    <xf numFmtId="0" fontId="7" fillId="0" borderId="11" xfId="1" applyFont="1" applyBorder="1" applyAlignment="1">
      <alignment vertical="center" wrapText="1"/>
    </xf>
    <xf numFmtId="0" fontId="8" fillId="0" borderId="5" xfId="1" applyFont="1" applyBorder="1" applyAlignment="1">
      <alignment horizontal="right" vertical="center" wrapText="1" indent="1"/>
    </xf>
    <xf numFmtId="166" fontId="7" fillId="0" borderId="0" xfId="1" applyNumberFormat="1" applyFont="1" applyAlignment="1">
      <alignment horizontal="right" vertical="center" indent="1"/>
    </xf>
    <xf numFmtId="0" fontId="8" fillId="0" borderId="20" xfId="1" applyFont="1" applyBorder="1" applyAlignment="1">
      <alignment horizontal="right" vertical="center" wrapText="1" indent="1"/>
    </xf>
    <xf numFmtId="0" fontId="13" fillId="0" borderId="0" xfId="1" applyFont="1" applyAlignment="1">
      <alignment horizontal="right" vertical="center" wrapText="1" indent="1"/>
    </xf>
    <xf numFmtId="0" fontId="13" fillId="5" borderId="21" xfId="1" applyFont="1" applyFill="1" applyBorder="1" applyAlignment="1">
      <alignment horizontal="right" vertical="center" wrapText="1" indent="1"/>
    </xf>
    <xf numFmtId="0" fontId="13" fillId="5" borderId="22" xfId="1" applyFont="1" applyFill="1" applyBorder="1" applyAlignment="1">
      <alignment horizontal="right" vertical="center" wrapText="1" indent="1"/>
    </xf>
    <xf numFmtId="169" fontId="8" fillId="0" borderId="20" xfId="1" applyNumberFormat="1" applyFont="1" applyBorder="1" applyAlignment="1">
      <alignment horizontal="right" vertical="center" indent="1"/>
    </xf>
    <xf numFmtId="168" fontId="8" fillId="0" borderId="20" xfId="1" applyNumberFormat="1" applyFont="1" applyBorder="1" applyAlignment="1">
      <alignment horizontal="right" vertical="center" indent="1"/>
    </xf>
    <xf numFmtId="0" fontId="12" fillId="0" borderId="0" xfId="1" applyFont="1" applyAlignment="1">
      <alignment horizontal="center" vertical="center"/>
    </xf>
    <xf numFmtId="0" fontId="12" fillId="0" borderId="0" xfId="1" applyFont="1" applyAlignment="1">
      <alignment vertical="center"/>
    </xf>
    <xf numFmtId="14" fontId="12" fillId="0" borderId="0" xfId="1" applyNumberFormat="1" applyFont="1" applyAlignment="1">
      <alignment horizontal="right" vertical="center" indent="1"/>
    </xf>
    <xf numFmtId="0" fontId="15" fillId="6" borderId="9" xfId="1" applyFont="1" applyFill="1" applyBorder="1" applyAlignment="1" applyProtection="1">
      <alignment horizontal="center" vertical="center"/>
      <protection locked="0"/>
    </xf>
    <xf numFmtId="0" fontId="2" fillId="0" borderId="0" xfId="1" applyFont="1" applyAlignment="1">
      <alignment horizontal="right" vertical="center" wrapText="1" indent="1"/>
    </xf>
    <xf numFmtId="0" fontId="2" fillId="0" borderId="28" xfId="1" applyFont="1" applyBorder="1" applyAlignment="1">
      <alignment horizontal="left" vertical="center" wrapText="1" indent="1"/>
    </xf>
    <xf numFmtId="0" fontId="10" fillId="0" borderId="0" xfId="1" applyFont="1" applyAlignment="1">
      <alignment horizontal="left" vertical="center" indent="1"/>
    </xf>
    <xf numFmtId="0" fontId="1" fillId="0" borderId="0" xfId="1" applyAlignment="1">
      <alignment horizontal="center" vertical="center"/>
    </xf>
    <xf numFmtId="0" fontId="10" fillId="0" borderId="0" xfId="1" applyFont="1" applyAlignment="1">
      <alignment horizontal="left" vertical="center" wrapText="1" indent="1"/>
    </xf>
    <xf numFmtId="0" fontId="15" fillId="0" borderId="0" xfId="1" applyFont="1" applyAlignment="1">
      <alignment vertical="center" wrapText="1"/>
    </xf>
    <xf numFmtId="0" fontId="1" fillId="0" borderId="0" xfId="1" applyAlignment="1">
      <alignment horizontal="left" vertical="center" indent="1"/>
    </xf>
    <xf numFmtId="0" fontId="12" fillId="0" borderId="0" xfId="1" applyFont="1" applyAlignment="1">
      <alignment horizontal="left" vertical="center" indent="1"/>
    </xf>
    <xf numFmtId="0" fontId="15" fillId="0" borderId="0" xfId="1" applyFont="1" applyAlignment="1">
      <alignment horizontal="left" vertical="center" wrapText="1" indent="1"/>
    </xf>
    <xf numFmtId="0" fontId="16" fillId="0" borderId="0" xfId="1" applyFont="1" applyAlignment="1">
      <alignment horizontal="right" vertical="center" wrapText="1"/>
    </xf>
    <xf numFmtId="0" fontId="17" fillId="0" borderId="0" xfId="1" applyFont="1"/>
    <xf numFmtId="0" fontId="17" fillId="0" borderId="0" xfId="1" applyFont="1" applyAlignment="1">
      <alignment vertical="center"/>
    </xf>
    <xf numFmtId="0" fontId="18" fillId="0" borderId="0" xfId="1" applyFont="1" applyAlignment="1">
      <alignment horizontal="left" vertical="top" wrapText="1" indent="1"/>
    </xf>
    <xf numFmtId="0" fontId="18" fillId="0" borderId="32" xfId="1" quotePrefix="1" applyFont="1" applyBorder="1" applyAlignment="1">
      <alignment horizontal="left" vertical="top" wrapText="1" indent="1"/>
    </xf>
    <xf numFmtId="0" fontId="18" fillId="0" borderId="0" xfId="1" quotePrefix="1" applyFont="1" applyAlignment="1">
      <alignment horizontal="left" vertical="top" wrapText="1" indent="1"/>
    </xf>
    <xf numFmtId="0" fontId="18" fillId="0" borderId="0" xfId="1" applyFont="1"/>
    <xf numFmtId="164" fontId="17" fillId="0" borderId="0" xfId="1" applyNumberFormat="1" applyFont="1" applyAlignment="1">
      <alignment horizontal="center" vertical="center"/>
    </xf>
    <xf numFmtId="164" fontId="17" fillId="0" borderId="35" xfId="1" applyNumberFormat="1" applyFont="1" applyBorder="1" applyAlignment="1">
      <alignment horizontal="center"/>
    </xf>
    <xf numFmtId="164" fontId="17" fillId="0" borderId="27" xfId="1" applyNumberFormat="1" applyFont="1" applyBorder="1" applyAlignment="1">
      <alignment horizontal="center" vertical="center"/>
    </xf>
    <xf numFmtId="164" fontId="17" fillId="0" borderId="27" xfId="1" applyNumberFormat="1" applyFont="1" applyBorder="1" applyAlignment="1">
      <alignment horizontal="center"/>
    </xf>
    <xf numFmtId="166" fontId="17" fillId="0" borderId="18" xfId="1" applyNumberFormat="1" applyFont="1" applyBorder="1" applyAlignment="1">
      <alignment horizontal="center" vertical="center" wrapText="1"/>
    </xf>
    <xf numFmtId="0" fontId="17" fillId="0" borderId="19" xfId="1" applyFont="1" applyBorder="1" applyAlignment="1">
      <alignment horizontal="center" vertical="center" wrapText="1"/>
    </xf>
    <xf numFmtId="166" fontId="17" fillId="0" borderId="20" xfId="1" applyNumberFormat="1" applyFont="1" applyBorder="1" applyAlignment="1">
      <alignment horizontal="center" vertical="center" wrapText="1"/>
    </xf>
    <xf numFmtId="164" fontId="17" fillId="7" borderId="35" xfId="1" applyNumberFormat="1" applyFont="1" applyFill="1" applyBorder="1" applyAlignment="1">
      <alignment horizontal="center"/>
    </xf>
    <xf numFmtId="164" fontId="17" fillId="7" borderId="27" xfId="1" applyNumberFormat="1" applyFont="1" applyFill="1" applyBorder="1" applyAlignment="1">
      <alignment horizontal="center" vertical="center"/>
    </xf>
    <xf numFmtId="164" fontId="17" fillId="7" borderId="27" xfId="1" applyNumberFormat="1" applyFont="1" applyFill="1" applyBorder="1" applyAlignment="1">
      <alignment horizontal="center"/>
    </xf>
    <xf numFmtId="166" fontId="17" fillId="7" borderId="18" xfId="1" applyNumberFormat="1" applyFont="1" applyFill="1" applyBorder="1" applyAlignment="1">
      <alignment horizontal="center" vertical="center" wrapText="1"/>
    </xf>
    <xf numFmtId="0" fontId="17" fillId="7" borderId="19" xfId="1" applyFont="1" applyFill="1" applyBorder="1" applyAlignment="1">
      <alignment horizontal="center" vertical="center" wrapText="1"/>
    </xf>
    <xf numFmtId="166" fontId="17" fillId="7" borderId="20" xfId="1" applyNumberFormat="1" applyFont="1" applyFill="1" applyBorder="1" applyAlignment="1">
      <alignment horizontal="center" vertical="center" wrapText="1"/>
    </xf>
    <xf numFmtId="0" fontId="17" fillId="3" borderId="0" xfId="1" applyFont="1" applyFill="1"/>
    <xf numFmtId="164" fontId="17" fillId="3" borderId="35" xfId="1" applyNumberFormat="1" applyFont="1" applyFill="1" applyBorder="1" applyAlignment="1">
      <alignment horizontal="center"/>
    </xf>
    <xf numFmtId="164" fontId="17" fillId="3" borderId="27" xfId="1" applyNumberFormat="1" applyFont="1" applyFill="1" applyBorder="1" applyAlignment="1">
      <alignment horizontal="center" vertical="center"/>
    </xf>
    <xf numFmtId="164" fontId="17" fillId="3" borderId="0" xfId="1" applyNumberFormat="1" applyFont="1" applyFill="1" applyAlignment="1">
      <alignment horizontal="center" vertical="center"/>
    </xf>
    <xf numFmtId="164" fontId="17" fillId="3" borderId="27" xfId="1" applyNumberFormat="1" applyFont="1" applyFill="1" applyBorder="1" applyAlignment="1">
      <alignment horizontal="center"/>
    </xf>
    <xf numFmtId="166" fontId="17" fillId="3" borderId="18" xfId="1" applyNumberFormat="1" applyFont="1" applyFill="1" applyBorder="1" applyAlignment="1">
      <alignment horizontal="center" vertical="center" wrapText="1"/>
    </xf>
    <xf numFmtId="0" fontId="17" fillId="3" borderId="19" xfId="1" applyFont="1" applyFill="1" applyBorder="1" applyAlignment="1">
      <alignment horizontal="center" vertical="center" wrapText="1"/>
    </xf>
    <xf numFmtId="166" fontId="17" fillId="3" borderId="20" xfId="1" applyNumberFormat="1" applyFont="1" applyFill="1" applyBorder="1" applyAlignment="1">
      <alignment horizontal="center" vertical="center" wrapText="1"/>
    </xf>
    <xf numFmtId="164" fontId="17" fillId="0" borderId="36" xfId="1" applyNumberFormat="1" applyFont="1" applyBorder="1" applyAlignment="1">
      <alignment horizontal="center"/>
    </xf>
    <xf numFmtId="164" fontId="17" fillId="0" borderId="8" xfId="1" applyNumberFormat="1" applyFont="1" applyBorder="1" applyAlignment="1">
      <alignment horizontal="center" vertical="center"/>
    </xf>
    <xf numFmtId="164" fontId="17" fillId="0" borderId="8" xfId="1" applyNumberFormat="1" applyFont="1" applyBorder="1" applyAlignment="1">
      <alignment horizontal="center"/>
    </xf>
    <xf numFmtId="166" fontId="17" fillId="0" borderId="37" xfId="1" applyNumberFormat="1" applyFont="1" applyBorder="1" applyAlignment="1">
      <alignment horizontal="center" vertical="center" wrapText="1"/>
    </xf>
    <xf numFmtId="170" fontId="17" fillId="0" borderId="23" xfId="1" applyNumberFormat="1" applyFont="1" applyBorder="1" applyAlignment="1">
      <alignment horizontal="right" vertical="center" wrapText="1" indent="1"/>
    </xf>
    <xf numFmtId="0" fontId="17" fillId="7" borderId="33" xfId="1" applyFont="1" applyFill="1" applyBorder="1" applyAlignment="1">
      <alignment horizontal="center" vertical="center" wrapText="1"/>
    </xf>
    <xf numFmtId="0" fontId="17" fillId="7" borderId="34" xfId="1" applyFont="1" applyFill="1" applyBorder="1" applyAlignment="1">
      <alignment horizontal="center" vertical="center" wrapText="1"/>
    </xf>
    <xf numFmtId="0" fontId="17" fillId="0" borderId="0" xfId="1" applyFont="1" applyAlignment="1">
      <alignment horizontal="center" vertical="center" wrapText="1"/>
    </xf>
    <xf numFmtId="0" fontId="20" fillId="0" borderId="36" xfId="1" applyFont="1" applyBorder="1" applyAlignment="1">
      <alignment horizontal="center" vertical="center" wrapText="1"/>
    </xf>
    <xf numFmtId="0" fontId="20" fillId="0" borderId="25" xfId="1" applyFont="1" applyBorder="1" applyAlignment="1">
      <alignment vertical="center" wrapText="1"/>
    </xf>
    <xf numFmtId="171" fontId="17" fillId="0" borderId="9" xfId="1" applyNumberFormat="1" applyFont="1" applyBorder="1" applyAlignment="1">
      <alignment horizontal="center"/>
    </xf>
    <xf numFmtId="172" fontId="8" fillId="4" borderId="19" xfId="1" applyNumberFormat="1" applyFont="1" applyFill="1" applyBorder="1" applyAlignment="1" applyProtection="1">
      <alignment horizontal="right" vertical="center" indent="1"/>
      <protection locked="0"/>
    </xf>
    <xf numFmtId="172" fontId="7" fillId="0" borderId="18" xfId="2" applyNumberFormat="1" applyFont="1" applyFill="1" applyBorder="1" applyAlignment="1" applyProtection="1">
      <alignment horizontal="right" vertical="center" indent="1"/>
    </xf>
    <xf numFmtId="172" fontId="7" fillId="5" borderId="18" xfId="2" applyNumberFormat="1" applyFont="1" applyFill="1" applyBorder="1" applyAlignment="1" applyProtection="1">
      <alignment horizontal="right" vertical="center" indent="1"/>
    </xf>
    <xf numFmtId="172" fontId="7" fillId="0" borderId="18" xfId="1" applyNumberFormat="1" applyFont="1" applyBorder="1" applyAlignment="1">
      <alignment horizontal="right" vertical="center" indent="1"/>
    </xf>
    <xf numFmtId="172" fontId="8" fillId="4" borderId="4" xfId="1" applyNumberFormat="1" applyFont="1" applyFill="1" applyBorder="1" applyAlignment="1" applyProtection="1">
      <alignment horizontal="right" vertical="center" indent="1"/>
      <protection locked="0"/>
    </xf>
    <xf numFmtId="172" fontId="7" fillId="0" borderId="1" xfId="2" applyNumberFormat="1" applyFont="1" applyFill="1" applyBorder="1" applyAlignment="1" applyProtection="1">
      <alignment horizontal="right" vertical="center" indent="1"/>
    </xf>
    <xf numFmtId="172" fontId="7" fillId="5" borderId="13" xfId="1" applyNumberFormat="1" applyFont="1" applyFill="1" applyBorder="1" applyAlignment="1">
      <alignment horizontal="right" vertical="center" indent="1"/>
    </xf>
    <xf numFmtId="172" fontId="7" fillId="0" borderId="11" xfId="1" applyNumberFormat="1" applyFont="1" applyBorder="1" applyAlignment="1">
      <alignment vertical="center" wrapText="1"/>
    </xf>
    <xf numFmtId="172" fontId="12" fillId="5" borderId="13" xfId="1" applyNumberFormat="1" applyFont="1" applyFill="1" applyBorder="1" applyAlignment="1">
      <alignment horizontal="right" vertical="center" indent="1"/>
    </xf>
    <xf numFmtId="172" fontId="5" fillId="2" borderId="9" xfId="1" applyNumberFormat="1" applyFont="1" applyFill="1" applyBorder="1" applyAlignment="1">
      <alignment horizontal="center" vertical="center"/>
    </xf>
    <xf numFmtId="0" fontId="6" fillId="4" borderId="9" xfId="1" applyFont="1" applyFill="1" applyBorder="1" applyAlignment="1" applyProtection="1">
      <alignment vertical="center"/>
      <protection locked="0"/>
    </xf>
    <xf numFmtId="164" fontId="17" fillId="0" borderId="39" xfId="1" applyNumberFormat="1" applyFont="1" applyBorder="1" applyAlignment="1">
      <alignment horizontal="center"/>
    </xf>
    <xf numFmtId="164" fontId="17" fillId="0" borderId="37" xfId="1" applyNumberFormat="1" applyFont="1" applyBorder="1" applyAlignment="1">
      <alignment horizontal="center" vertical="center" wrapText="1"/>
    </xf>
    <xf numFmtId="0" fontId="3" fillId="0" borderId="5" xfId="1" applyFont="1" applyBorder="1" applyAlignment="1">
      <alignment horizontal="left" vertical="top" wrapText="1" indent="1"/>
    </xf>
    <xf numFmtId="0" fontId="3" fillId="0" borderId="4" xfId="1" applyFont="1" applyBorder="1" applyAlignment="1">
      <alignment horizontal="left" vertical="top" wrapText="1" indent="1"/>
    </xf>
    <xf numFmtId="172" fontId="5" fillId="2" borderId="9" xfId="1" applyNumberFormat="1" applyFont="1" applyFill="1" applyBorder="1" applyAlignment="1">
      <alignment horizontal="center" vertical="center"/>
    </xf>
    <xf numFmtId="0" fontId="5" fillId="0" borderId="9" xfId="1" applyFont="1" applyBorder="1" applyAlignment="1">
      <alignment horizontal="left" vertical="center" indent="1"/>
    </xf>
    <xf numFmtId="167" fontId="9" fillId="3" borderId="0" xfId="1" applyNumberFormat="1" applyFont="1" applyFill="1" applyAlignment="1">
      <alignment horizontal="right" vertical="center" wrapText="1" indent="1"/>
    </xf>
    <xf numFmtId="0" fontId="6" fillId="4" borderId="12" xfId="1" applyFont="1" applyFill="1" applyBorder="1" applyAlignment="1" applyProtection="1">
      <alignment horizontal="left" vertical="center" wrapText="1"/>
      <protection locked="0"/>
    </xf>
    <xf numFmtId="0" fontId="6" fillId="4" borderId="11" xfId="1" applyFont="1" applyFill="1" applyBorder="1" applyAlignment="1" applyProtection="1">
      <alignment horizontal="left" vertical="center" wrapText="1"/>
      <protection locked="0"/>
    </xf>
    <xf numFmtId="0" fontId="6" fillId="4" borderId="10" xfId="1" applyFont="1" applyFill="1" applyBorder="1" applyAlignment="1" applyProtection="1">
      <alignment horizontal="left" vertical="center" wrapText="1"/>
      <protection locked="0"/>
    </xf>
    <xf numFmtId="0" fontId="11" fillId="3" borderId="9" xfId="1" applyFont="1" applyFill="1" applyBorder="1" applyAlignment="1">
      <alignment horizontal="left" vertical="center" wrapText="1"/>
    </xf>
    <xf numFmtId="0" fontId="11" fillId="3" borderId="9" xfId="1" applyFont="1" applyFill="1" applyBorder="1" applyAlignment="1">
      <alignment horizontal="left" vertical="center"/>
    </xf>
    <xf numFmtId="0" fontId="16" fillId="0" borderId="30" xfId="1" applyFont="1" applyBorder="1" applyAlignment="1">
      <alignment horizontal="center" vertical="center" wrapText="1"/>
    </xf>
    <xf numFmtId="168" fontId="8" fillId="5" borderId="27" xfId="1" applyNumberFormat="1" applyFont="1" applyFill="1" applyBorder="1" applyAlignment="1">
      <alignment horizontal="left" vertical="center" indent="1"/>
    </xf>
    <xf numFmtId="168" fontId="8" fillId="5" borderId="26" xfId="1" applyNumberFormat="1" applyFont="1" applyFill="1" applyBorder="1" applyAlignment="1">
      <alignment horizontal="left" vertical="center" indent="1"/>
    </xf>
    <xf numFmtId="168" fontId="8" fillId="5" borderId="16" xfId="1" applyNumberFormat="1" applyFont="1" applyFill="1" applyBorder="1" applyAlignment="1">
      <alignment horizontal="left" vertical="center" indent="1"/>
    </xf>
    <xf numFmtId="0" fontId="6" fillId="0" borderId="0" xfId="1" applyFont="1" applyAlignment="1">
      <alignment horizontal="left" vertical="center"/>
    </xf>
    <xf numFmtId="0" fontId="1" fillId="0" borderId="0" xfId="1" applyAlignment="1">
      <alignment horizontal="left" vertical="center"/>
    </xf>
    <xf numFmtId="167" fontId="9" fillId="0" borderId="17" xfId="1" applyNumberFormat="1" applyFont="1" applyBorder="1" applyAlignment="1">
      <alignment horizontal="right" vertical="center" wrapText="1" indent="1"/>
    </xf>
    <xf numFmtId="167" fontId="9" fillId="0" borderId="16" xfId="1" applyNumberFormat="1" applyFont="1" applyBorder="1" applyAlignment="1">
      <alignment horizontal="right" vertical="center" wrapText="1" indent="1"/>
    </xf>
    <xf numFmtId="0" fontId="15" fillId="0" borderId="0" xfId="1" applyFont="1" applyAlignment="1">
      <alignment horizontal="left" vertical="center" wrapText="1" indent="1"/>
    </xf>
    <xf numFmtId="172" fontId="3" fillId="5" borderId="17" xfId="1" applyNumberFormat="1" applyFont="1" applyFill="1" applyBorder="1" applyAlignment="1">
      <alignment horizontal="center" vertical="center"/>
    </xf>
    <xf numFmtId="172" fontId="3" fillId="5" borderId="16" xfId="1" applyNumberFormat="1" applyFont="1" applyFill="1" applyBorder="1" applyAlignment="1">
      <alignment horizontal="center" vertical="center"/>
    </xf>
    <xf numFmtId="0" fontId="6" fillId="0" borderId="0" xfId="1" applyFont="1" applyAlignment="1">
      <alignment horizontal="left" vertical="top" wrapText="1" indent="1"/>
    </xf>
    <xf numFmtId="0" fontId="10" fillId="5" borderId="25" xfId="1" applyFont="1" applyFill="1" applyBorder="1" applyAlignment="1">
      <alignment horizontal="left" vertical="center" wrapText="1" indent="1"/>
    </xf>
    <xf numFmtId="0" fontId="10" fillId="5" borderId="24" xfId="1" applyFont="1" applyFill="1" applyBorder="1" applyAlignment="1">
      <alignment horizontal="left" vertical="center" wrapText="1" indent="1"/>
    </xf>
    <xf numFmtId="0" fontId="10" fillId="5" borderId="23" xfId="1" applyFont="1" applyFill="1" applyBorder="1" applyAlignment="1">
      <alignment horizontal="left" vertical="center" wrapText="1" indent="1"/>
    </xf>
    <xf numFmtId="0" fontId="21" fillId="4" borderId="12" xfId="3" applyFill="1" applyBorder="1" applyAlignment="1" applyProtection="1">
      <alignment horizontal="left" vertical="center"/>
      <protection locked="0"/>
    </xf>
    <xf numFmtId="0" fontId="6" fillId="4" borderId="11" xfId="1" applyFont="1" applyFill="1" applyBorder="1" applyAlignment="1" applyProtection="1">
      <alignment horizontal="left" vertical="center"/>
      <protection locked="0"/>
    </xf>
    <xf numFmtId="0" fontId="6" fillId="4" borderId="10" xfId="1" applyFont="1" applyFill="1" applyBorder="1" applyAlignment="1" applyProtection="1">
      <alignment horizontal="left" vertical="center"/>
      <protection locked="0"/>
    </xf>
    <xf numFmtId="0" fontId="15" fillId="0" borderId="0" xfId="1" applyFont="1" applyAlignment="1">
      <alignment horizontal="left" vertical="center" wrapText="1"/>
    </xf>
    <xf numFmtId="0" fontId="6" fillId="4" borderId="29" xfId="1" applyFont="1" applyFill="1" applyBorder="1" applyAlignment="1" applyProtection="1">
      <alignment horizontal="left" vertical="center" wrapText="1"/>
      <protection locked="0"/>
    </xf>
    <xf numFmtId="0" fontId="2" fillId="0" borderId="3" xfId="1" quotePrefix="1" applyFont="1" applyBorder="1" applyAlignment="1">
      <alignment horizontal="left" vertical="top" wrapText="1" indent="1"/>
    </xf>
    <xf numFmtId="0" fontId="2" fillId="0" borderId="2" xfId="1" quotePrefix="1" applyFont="1" applyBorder="1" applyAlignment="1">
      <alignment horizontal="left" vertical="top" wrapText="1" indent="1"/>
    </xf>
    <xf numFmtId="0" fontId="7" fillId="0" borderId="11" xfId="1" applyFont="1" applyBorder="1" applyAlignment="1">
      <alignmen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xf>
    <xf numFmtId="0" fontId="4" fillId="0" borderId="6" xfId="1" applyFont="1" applyBorder="1" applyAlignment="1">
      <alignment horizontal="left" vertical="center"/>
    </xf>
    <xf numFmtId="0" fontId="10" fillId="2" borderId="9"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3" borderId="0" xfId="1" applyFont="1" applyFill="1" applyAlignment="1">
      <alignment horizontal="left" vertical="center" wrapText="1" indent="1"/>
    </xf>
    <xf numFmtId="0" fontId="12" fillId="5" borderId="15" xfId="1" applyFont="1" applyFill="1" applyBorder="1" applyAlignment="1">
      <alignment horizontal="left" vertical="center" indent="1"/>
    </xf>
    <xf numFmtId="0" fontId="12" fillId="5" borderId="14" xfId="1" applyFont="1" applyFill="1" applyBorder="1" applyAlignment="1">
      <alignment horizontal="left" vertical="center" indent="1"/>
    </xf>
    <xf numFmtId="0" fontId="8" fillId="5" borderId="15" xfId="1" applyFont="1" applyFill="1" applyBorder="1" applyAlignment="1">
      <alignment horizontal="left" vertical="center" indent="1"/>
    </xf>
    <xf numFmtId="0" fontId="8" fillId="5" borderId="14" xfId="1" applyFont="1" applyFill="1" applyBorder="1" applyAlignment="1">
      <alignment horizontal="left" vertical="center" indent="1"/>
    </xf>
    <xf numFmtId="0" fontId="9" fillId="0" borderId="17" xfId="1" applyFont="1" applyBorder="1" applyAlignment="1">
      <alignment horizontal="right" vertical="center" wrapText="1" indent="1"/>
    </xf>
    <xf numFmtId="0" fontId="9" fillId="0" borderId="16" xfId="1" applyFont="1" applyBorder="1" applyAlignment="1">
      <alignment horizontal="right" vertical="center" wrapText="1" indent="1"/>
    </xf>
    <xf numFmtId="0" fontId="3" fillId="0" borderId="4" xfId="1" quotePrefix="1" applyFont="1" applyBorder="1" applyAlignment="1">
      <alignment horizontal="left" vertical="top" wrapText="1" indent="1"/>
    </xf>
    <xf numFmtId="0" fontId="20" fillId="0" borderId="38"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1" xfId="1" applyFont="1" applyBorder="1" applyAlignment="1">
      <alignment horizontal="center" vertical="center" wrapText="1"/>
    </xf>
    <xf numFmtId="0" fontId="17" fillId="7" borderId="5" xfId="1" applyFont="1" applyFill="1" applyBorder="1" applyAlignment="1">
      <alignment horizontal="center" vertical="center" wrapText="1"/>
    </xf>
    <xf numFmtId="0" fontId="17" fillId="7" borderId="4" xfId="1" applyFont="1" applyFill="1" applyBorder="1" applyAlignment="1">
      <alignment horizontal="center" vertical="center" wrapText="1"/>
    </xf>
    <xf numFmtId="0" fontId="17" fillId="7" borderId="1" xfId="1" applyFont="1" applyFill="1" applyBorder="1" applyAlignment="1">
      <alignment horizontal="center" vertical="center" wrapText="1"/>
    </xf>
    <xf numFmtId="0" fontId="18" fillId="0" borderId="12" xfId="1" quotePrefix="1" applyFont="1" applyBorder="1" applyAlignment="1">
      <alignment horizontal="left" vertical="top" wrapText="1" indent="1"/>
    </xf>
    <xf numFmtId="0" fontId="18" fillId="0" borderId="11" xfId="1" quotePrefix="1" applyFont="1" applyBorder="1" applyAlignment="1">
      <alignment horizontal="left" vertical="top" wrapText="1" indent="1"/>
    </xf>
    <xf numFmtId="0" fontId="18" fillId="0" borderId="31" xfId="1" quotePrefix="1" applyFont="1" applyBorder="1" applyAlignment="1">
      <alignment horizontal="left" vertical="top" wrapText="1"/>
    </xf>
    <xf numFmtId="0" fontId="18" fillId="0" borderId="11" xfId="1" quotePrefix="1" applyFont="1" applyBorder="1" applyAlignment="1">
      <alignment horizontal="left" vertical="top" wrapText="1"/>
    </xf>
    <xf numFmtId="0" fontId="18" fillId="0" borderId="10" xfId="1" quotePrefix="1" applyFont="1" applyBorder="1" applyAlignment="1">
      <alignment horizontal="left" vertical="top" wrapText="1"/>
    </xf>
  </cellXfs>
  <cellStyles count="4">
    <cellStyle name="Lien hypertexte" xfId="3" builtinId="8"/>
    <cellStyle name="Monétaire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66675</xdr:colOff>
      <xdr:row>2</xdr:row>
      <xdr:rowOff>0</xdr:rowOff>
    </xdr:to>
    <xdr:pic>
      <xdr:nvPicPr>
        <xdr:cNvPr id="2" name="Picture 2">
          <a:extLst>
            <a:ext uri="{FF2B5EF4-FFF2-40B4-BE49-F238E27FC236}">
              <a16:creationId xmlns:a16="http://schemas.microsoft.com/office/drawing/2014/main" id="{D8016E88-CC94-4CE2-98F0-48ADED30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
          <a:ext cx="4138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200025</xdr:colOff>
      <xdr:row>0</xdr:row>
      <xdr:rowOff>95250</xdr:rowOff>
    </xdr:from>
    <xdr:ext cx="838200" cy="1053653"/>
    <xdr:pic>
      <xdr:nvPicPr>
        <xdr:cNvPr id="3" name="Grafik 4">
          <a:extLst>
            <a:ext uri="{FF2B5EF4-FFF2-40B4-BE49-F238E27FC236}">
              <a16:creationId xmlns:a16="http://schemas.microsoft.com/office/drawing/2014/main" id="{B235E646-91AF-4070-9070-57ACB32DC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95250"/>
          <a:ext cx="838200" cy="105365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514349</xdr:colOff>
      <xdr:row>31</xdr:row>
      <xdr:rowOff>172558</xdr:rowOff>
    </xdr:from>
    <xdr:ext cx="1104900" cy="1281146"/>
    <xdr:pic>
      <xdr:nvPicPr>
        <xdr:cNvPr id="2" name="Grafik 1">
          <a:extLst>
            <a:ext uri="{FF2B5EF4-FFF2-40B4-BE49-F238E27FC236}">
              <a16:creationId xmlns:a16="http://schemas.microsoft.com/office/drawing/2014/main" id="{E098B0E3-6E05-4B0B-BE9F-D4185918B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49" y="6801958"/>
          <a:ext cx="1104900" cy="12811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showRowColHeaders="0" showRuler="0" topLeftCell="A16" zoomScaleNormal="100" workbookViewId="0">
      <selection activeCell="E13" sqref="E13"/>
    </sheetView>
  </sheetViews>
  <sheetFormatPr baseColWidth="10" defaultColWidth="11.42578125" defaultRowHeight="25.15" customHeight="1" x14ac:dyDescent="0.25"/>
  <cols>
    <col min="1" max="1" width="20.7109375" style="1" customWidth="1"/>
    <col min="2" max="2" width="17.42578125" style="1" customWidth="1"/>
    <col min="3" max="3" width="8.28515625" style="1" customWidth="1"/>
    <col min="4" max="4" width="25.7109375" style="1" customWidth="1"/>
    <col min="5" max="5" width="25.7109375" style="2" customWidth="1"/>
    <col min="6" max="7" width="30.7109375" style="1" customWidth="1"/>
    <col min="8" max="16384" width="11.42578125" style="1"/>
  </cols>
  <sheetData>
    <row r="1" spans="1:7" ht="95.25" customHeight="1" x14ac:dyDescent="0.25">
      <c r="A1" s="35"/>
      <c r="B1" s="97" t="s">
        <v>55</v>
      </c>
      <c r="C1" s="97"/>
      <c r="D1" s="97"/>
      <c r="E1" s="97"/>
      <c r="F1" s="97"/>
    </row>
    <row r="2" spans="1:7" ht="25.15" customHeight="1" x14ac:dyDescent="0.25">
      <c r="A2" s="34" t="s">
        <v>45</v>
      </c>
      <c r="B2" s="92"/>
      <c r="C2" s="93"/>
      <c r="D2" s="93"/>
      <c r="E2" s="93"/>
      <c r="F2" s="94"/>
    </row>
    <row r="3" spans="1:7" ht="5.0999999999999996" customHeight="1" x14ac:dyDescent="0.25">
      <c r="A3" s="33"/>
      <c r="B3" s="32"/>
      <c r="C3" s="32"/>
      <c r="D3" s="102"/>
      <c r="E3" s="102"/>
      <c r="F3" s="102"/>
      <c r="G3" s="2"/>
    </row>
    <row r="4" spans="1:7" ht="41.25" customHeight="1" x14ac:dyDescent="0.25">
      <c r="A4" s="115" t="s">
        <v>44</v>
      </c>
      <c r="B4" s="115"/>
      <c r="C4" s="115"/>
      <c r="D4" s="116"/>
      <c r="E4" s="93"/>
      <c r="F4" s="94"/>
    </row>
    <row r="5" spans="1:7" ht="15" customHeight="1" x14ac:dyDescent="0.25">
      <c r="A5" s="31" t="s">
        <v>43</v>
      </c>
      <c r="B5" s="112"/>
      <c r="C5" s="113"/>
      <c r="D5" s="114"/>
      <c r="E5" s="31" t="s">
        <v>42</v>
      </c>
      <c r="F5" s="84"/>
    </row>
    <row r="6" spans="1:7" ht="15" customHeight="1" x14ac:dyDescent="0.25">
      <c r="A6" s="105" t="s">
        <v>41</v>
      </c>
      <c r="B6" s="105"/>
      <c r="C6" s="101" t="s">
        <v>40</v>
      </c>
      <c r="D6" s="102"/>
      <c r="E6" s="102"/>
      <c r="F6" s="102"/>
    </row>
    <row r="7" spans="1:7" ht="15" customHeight="1" x14ac:dyDescent="0.25">
      <c r="A7" s="105" t="s">
        <v>39</v>
      </c>
      <c r="B7" s="105"/>
      <c r="C7" s="101" t="s">
        <v>38</v>
      </c>
      <c r="D7" s="102"/>
      <c r="E7" s="102"/>
      <c r="F7" s="102"/>
    </row>
    <row r="8" spans="1:7" ht="30" customHeight="1" x14ac:dyDescent="0.25">
      <c r="A8" s="108" t="s">
        <v>37</v>
      </c>
      <c r="B8" s="108"/>
      <c r="C8" s="108"/>
      <c r="D8" s="108"/>
      <c r="E8" s="108"/>
      <c r="F8" s="108"/>
    </row>
    <row r="9" spans="1:7" ht="15" customHeight="1" x14ac:dyDescent="0.25">
      <c r="A9" s="30"/>
      <c r="B9" s="28"/>
      <c r="C9" s="29"/>
    </row>
    <row r="10" spans="1:7" ht="33" customHeight="1" x14ac:dyDescent="0.25">
      <c r="A10" s="28" t="s">
        <v>36</v>
      </c>
      <c r="B10" s="28"/>
      <c r="C10" s="25">
        <v>0</v>
      </c>
      <c r="D10" s="27" t="s">
        <v>35</v>
      </c>
      <c r="E10" s="26" t="s">
        <v>34</v>
      </c>
      <c r="F10" s="25">
        <v>2023</v>
      </c>
      <c r="G10" s="24"/>
    </row>
    <row r="11" spans="1:7" ht="5.0999999999999996" customHeight="1" x14ac:dyDescent="0.25">
      <c r="A11" s="23"/>
      <c r="B11" s="23"/>
      <c r="C11" s="23"/>
      <c r="D11" s="22"/>
    </row>
    <row r="12" spans="1:7" ht="57" customHeight="1" x14ac:dyDescent="0.25">
      <c r="A12" s="109" t="s">
        <v>33</v>
      </c>
      <c r="B12" s="110"/>
      <c r="C12" s="111"/>
      <c r="D12" s="19" t="s">
        <v>20</v>
      </c>
      <c r="E12" s="19" t="s">
        <v>19</v>
      </c>
      <c r="F12" s="18" t="s">
        <v>18</v>
      </c>
      <c r="G12" s="17"/>
    </row>
    <row r="13" spans="1:7" ht="25.15" customHeight="1" x14ac:dyDescent="0.25">
      <c r="A13" s="21">
        <v>4.91</v>
      </c>
      <c r="B13" s="103" t="s">
        <v>32</v>
      </c>
      <c r="C13" s="104"/>
      <c r="D13" s="74"/>
      <c r="E13" s="74">
        <v>0</v>
      </c>
      <c r="F13" s="75">
        <f>D13+E13</f>
        <v>0</v>
      </c>
      <c r="G13" s="7"/>
    </row>
    <row r="14" spans="1:7" ht="27" customHeight="1" x14ac:dyDescent="0.25">
      <c r="A14" s="98" t="s">
        <v>31</v>
      </c>
      <c r="B14" s="99"/>
      <c r="C14" s="100"/>
      <c r="D14" s="106" t="s">
        <v>30</v>
      </c>
      <c r="E14" s="107"/>
      <c r="F14" s="76"/>
      <c r="G14" s="7"/>
    </row>
    <row r="15" spans="1:7" ht="25.15" customHeight="1" x14ac:dyDescent="0.25">
      <c r="A15" s="21">
        <v>4.1100000000000003</v>
      </c>
      <c r="B15" s="103" t="s">
        <v>29</v>
      </c>
      <c r="C15" s="104"/>
      <c r="D15" s="74">
        <v>0</v>
      </c>
      <c r="E15" s="74">
        <v>0</v>
      </c>
      <c r="F15" s="75">
        <f>D15+E15</f>
        <v>0</v>
      </c>
      <c r="G15" s="7"/>
    </row>
    <row r="16" spans="1:7" ht="25.15" customHeight="1" x14ac:dyDescent="0.25">
      <c r="A16" s="21">
        <v>4.12</v>
      </c>
      <c r="B16" s="103" t="s">
        <v>28</v>
      </c>
      <c r="C16" s="104"/>
      <c r="D16" s="74">
        <v>0</v>
      </c>
      <c r="E16" s="74">
        <v>0</v>
      </c>
      <c r="F16" s="75">
        <f>D16+E16</f>
        <v>0</v>
      </c>
      <c r="G16" s="7"/>
    </row>
    <row r="17" spans="1:7" ht="25.15" customHeight="1" x14ac:dyDescent="0.25">
      <c r="A17" s="21">
        <v>4.13</v>
      </c>
      <c r="B17" s="103" t="s">
        <v>27</v>
      </c>
      <c r="C17" s="104"/>
      <c r="D17" s="74">
        <v>0</v>
      </c>
      <c r="E17" s="74">
        <v>0</v>
      </c>
      <c r="F17" s="75">
        <f>D17+E17</f>
        <v>0</v>
      </c>
      <c r="G17" s="7"/>
    </row>
    <row r="18" spans="1:7" ht="25.15" customHeight="1" x14ac:dyDescent="0.25">
      <c r="A18" s="21">
        <v>4.1399999999999997</v>
      </c>
      <c r="B18" s="103" t="s">
        <v>26</v>
      </c>
      <c r="C18" s="104"/>
      <c r="D18" s="74">
        <v>0</v>
      </c>
      <c r="E18" s="74">
        <v>0</v>
      </c>
      <c r="F18" s="75">
        <f>D18+E18</f>
        <v>0</v>
      </c>
      <c r="G18" s="7"/>
    </row>
    <row r="19" spans="1:7" ht="25.15" customHeight="1" x14ac:dyDescent="0.25">
      <c r="A19" s="21">
        <v>4.21</v>
      </c>
      <c r="B19" s="103" t="s">
        <v>25</v>
      </c>
      <c r="C19" s="104"/>
      <c r="D19" s="74">
        <v>0</v>
      </c>
      <c r="E19" s="74">
        <v>0</v>
      </c>
      <c r="F19" s="75">
        <f>IF((D19+E19)&gt;30000,((D19+E19)-30000),0)</f>
        <v>0</v>
      </c>
      <c r="G19" s="7"/>
    </row>
    <row r="20" spans="1:7" ht="25.15" customHeight="1" x14ac:dyDescent="0.25">
      <c r="A20" s="21">
        <v>4.3099999999999996</v>
      </c>
      <c r="B20" s="103" t="s">
        <v>24</v>
      </c>
      <c r="C20" s="104"/>
      <c r="D20" s="74">
        <v>0</v>
      </c>
      <c r="E20" s="74">
        <v>0</v>
      </c>
      <c r="F20" s="75">
        <f>IF((D20+E20)&gt;15000,((D20+E20)-15000),0)</f>
        <v>0</v>
      </c>
      <c r="G20" s="7"/>
    </row>
    <row r="21" spans="1:7" ht="27" customHeight="1" x14ac:dyDescent="0.25">
      <c r="A21" s="98" t="s">
        <v>23</v>
      </c>
      <c r="B21" s="99"/>
      <c r="C21" s="100"/>
      <c r="D21" s="106" t="s">
        <v>22</v>
      </c>
      <c r="E21" s="107"/>
      <c r="F21" s="76"/>
      <c r="G21" s="7"/>
    </row>
    <row r="22" spans="1:7" ht="25.15" customHeight="1" x14ac:dyDescent="0.25">
      <c r="A22" s="20">
        <v>7.91</v>
      </c>
      <c r="B22" s="103" t="s">
        <v>14</v>
      </c>
      <c r="C22" s="104"/>
      <c r="D22" s="74">
        <v>0</v>
      </c>
      <c r="E22" s="74">
        <v>0</v>
      </c>
      <c r="F22" s="75">
        <f>(D22+E22)*5%</f>
        <v>0</v>
      </c>
      <c r="G22" s="7"/>
    </row>
    <row r="23" spans="1:7" ht="25.15" customHeight="1" x14ac:dyDescent="0.25">
      <c r="A23" s="119"/>
      <c r="B23" s="119"/>
      <c r="C23" s="119"/>
      <c r="D23" s="119"/>
      <c r="E23" s="119"/>
      <c r="F23" s="119"/>
      <c r="G23" s="12"/>
    </row>
    <row r="24" spans="1:7" ht="57" customHeight="1" x14ac:dyDescent="0.25">
      <c r="A24" s="109" t="s">
        <v>21</v>
      </c>
      <c r="B24" s="110"/>
      <c r="C24" s="111"/>
      <c r="D24" s="19" t="s">
        <v>20</v>
      </c>
      <c r="E24" s="19" t="s">
        <v>19</v>
      </c>
      <c r="F24" s="18" t="s">
        <v>18</v>
      </c>
      <c r="G24" s="17"/>
    </row>
    <row r="25" spans="1:7" ht="35.1" customHeight="1" x14ac:dyDescent="0.25">
      <c r="A25" s="16" t="s">
        <v>17</v>
      </c>
      <c r="B25" s="130" t="s">
        <v>16</v>
      </c>
      <c r="C25" s="131"/>
      <c r="D25" s="74">
        <v>0</v>
      </c>
      <c r="E25" s="74">
        <v>0</v>
      </c>
      <c r="F25" s="77">
        <f>(D25+E25)*0.8</f>
        <v>0</v>
      </c>
      <c r="G25" s="15"/>
    </row>
    <row r="26" spans="1:7" ht="35.1" customHeight="1" x14ac:dyDescent="0.25">
      <c r="A26" s="14" t="s">
        <v>15</v>
      </c>
      <c r="B26" s="103" t="s">
        <v>14</v>
      </c>
      <c r="C26" s="104"/>
      <c r="D26" s="78">
        <v>0</v>
      </c>
      <c r="E26" s="78">
        <v>0</v>
      </c>
      <c r="F26" s="79">
        <f>(D26+E26)*5%</f>
        <v>0</v>
      </c>
      <c r="G26" s="7"/>
    </row>
    <row r="27" spans="1:7" ht="25.15" customHeight="1" x14ac:dyDescent="0.25">
      <c r="A27" s="119"/>
      <c r="B27" s="119"/>
      <c r="C27" s="119"/>
      <c r="D27" s="119"/>
      <c r="E27" s="119"/>
      <c r="F27" s="119"/>
      <c r="G27" s="12"/>
    </row>
    <row r="28" spans="1:7" ht="25.15" customHeight="1" x14ac:dyDescent="0.25">
      <c r="A28" s="128" t="s">
        <v>13</v>
      </c>
      <c r="B28" s="129"/>
      <c r="C28" s="129"/>
      <c r="D28" s="129"/>
      <c r="E28" s="129"/>
      <c r="F28" s="80">
        <f>IF(C10&gt;=2,(C10-1)*-11500,0)</f>
        <v>0</v>
      </c>
      <c r="G28" s="12"/>
    </row>
    <row r="29" spans="1:7" ht="25.15" customHeight="1" x14ac:dyDescent="0.25">
      <c r="A29" s="13"/>
      <c r="B29" s="13"/>
      <c r="C29" s="13"/>
      <c r="D29" s="13"/>
      <c r="E29" s="13"/>
      <c r="F29" s="81"/>
      <c r="G29" s="12"/>
    </row>
    <row r="30" spans="1:7" ht="25.15" customHeight="1" x14ac:dyDescent="0.25">
      <c r="A30" s="126" t="s">
        <v>12</v>
      </c>
      <c r="B30" s="127"/>
      <c r="C30" s="127"/>
      <c r="D30" s="127"/>
      <c r="E30" s="127"/>
      <c r="F30" s="82">
        <f>SUM(F13:F22,F25:F26,F28)</f>
        <v>0</v>
      </c>
      <c r="G30" s="11"/>
    </row>
    <row r="31" spans="1:7" ht="38.25" customHeight="1" x14ac:dyDescent="0.25">
      <c r="A31" s="125" t="s">
        <v>11</v>
      </c>
      <c r="B31" s="125"/>
      <c r="C31" s="125"/>
      <c r="D31" s="92" t="s">
        <v>10</v>
      </c>
      <c r="E31" s="93"/>
      <c r="F31" s="94"/>
    </row>
    <row r="32" spans="1:7" ht="25.15" customHeight="1" x14ac:dyDescent="0.25">
      <c r="A32" s="95" t="s">
        <v>9</v>
      </c>
      <c r="B32" s="96"/>
      <c r="C32" s="96"/>
      <c r="D32" s="123" t="s">
        <v>8</v>
      </c>
      <c r="E32" s="124"/>
      <c r="F32" s="123" t="s">
        <v>7</v>
      </c>
    </row>
    <row r="33" spans="1:7" ht="25.15" customHeight="1" x14ac:dyDescent="0.25">
      <c r="A33" s="96"/>
      <c r="B33" s="96"/>
      <c r="C33" s="96"/>
      <c r="D33" s="124"/>
      <c r="E33" s="124"/>
      <c r="F33" s="124"/>
    </row>
    <row r="34" spans="1:7" ht="5.0999999999999996" customHeight="1" x14ac:dyDescent="0.25">
      <c r="A34" s="10"/>
      <c r="B34" s="91"/>
      <c r="C34" s="91"/>
      <c r="D34" s="9"/>
      <c r="E34" s="9"/>
      <c r="F34" s="8"/>
      <c r="G34" s="7"/>
    </row>
    <row r="35" spans="1:7" ht="25.15" customHeight="1" x14ac:dyDescent="0.25">
      <c r="A35" s="90" t="s">
        <v>6</v>
      </c>
      <c r="B35" s="90"/>
      <c r="C35" s="90"/>
      <c r="D35" s="89" t="str">
        <f>IF(F30=0,"xx",VLOOKUP($F$30,TARIFS!A3:I31,6,4))</f>
        <v>xx</v>
      </c>
      <c r="E35" s="89"/>
      <c r="F35" s="83" t="str">
        <f>IF(F30=0,"xx",VLOOKUP($F$30,TARIFS!A3:I31,9,4))</f>
        <v>xx</v>
      </c>
    </row>
    <row r="36" spans="1:7" ht="25.15" customHeight="1" x14ac:dyDescent="0.25">
      <c r="A36" s="120"/>
      <c r="B36" s="121"/>
      <c r="C36" s="121"/>
      <c r="D36" s="121"/>
      <c r="E36" s="121"/>
      <c r="F36" s="122"/>
    </row>
    <row r="37" spans="1:7" ht="56.25" customHeight="1" x14ac:dyDescent="0.25">
      <c r="A37" s="87" t="s">
        <v>5</v>
      </c>
      <c r="B37" s="88"/>
      <c r="C37" s="88"/>
      <c r="D37" s="132" t="s">
        <v>4</v>
      </c>
      <c r="E37" s="132"/>
      <c r="F37" s="6" t="s">
        <v>3</v>
      </c>
    </row>
    <row r="38" spans="1:7" ht="12" customHeight="1" x14ac:dyDescent="0.25">
      <c r="A38" s="5"/>
      <c r="B38" s="5"/>
      <c r="C38" s="5"/>
      <c r="D38" s="4"/>
      <c r="E38" s="4"/>
      <c r="F38" s="4"/>
    </row>
    <row r="39" spans="1:7" ht="36" customHeight="1" x14ac:dyDescent="0.25">
      <c r="A39" s="87" t="s">
        <v>2</v>
      </c>
      <c r="B39" s="88"/>
      <c r="C39" s="88"/>
      <c r="D39" s="117" t="s">
        <v>1</v>
      </c>
      <c r="E39" s="118"/>
      <c r="F39" s="3" t="s">
        <v>0</v>
      </c>
    </row>
  </sheetData>
  <mergeCells count="44">
    <mergeCell ref="A39:C39"/>
    <mergeCell ref="D39:E39"/>
    <mergeCell ref="B20:C20"/>
    <mergeCell ref="B26:C26"/>
    <mergeCell ref="A27:F27"/>
    <mergeCell ref="A36:F36"/>
    <mergeCell ref="D32:E33"/>
    <mergeCell ref="F32:F33"/>
    <mergeCell ref="A31:C31"/>
    <mergeCell ref="A30:E30"/>
    <mergeCell ref="A28:E28"/>
    <mergeCell ref="A24:C24"/>
    <mergeCell ref="B25:C25"/>
    <mergeCell ref="A23:F23"/>
    <mergeCell ref="B22:C22"/>
    <mergeCell ref="D37:E37"/>
    <mergeCell ref="A14:C14"/>
    <mergeCell ref="D14:E14"/>
    <mergeCell ref="A12:C12"/>
    <mergeCell ref="B5:D5"/>
    <mergeCell ref="A4:C4"/>
    <mergeCell ref="D4:F4"/>
    <mergeCell ref="B1:F1"/>
    <mergeCell ref="A21:C21"/>
    <mergeCell ref="C7:F7"/>
    <mergeCell ref="B2:F2"/>
    <mergeCell ref="B19:C19"/>
    <mergeCell ref="C6:F6"/>
    <mergeCell ref="A6:B6"/>
    <mergeCell ref="B13:C13"/>
    <mergeCell ref="B15:C15"/>
    <mergeCell ref="B16:C16"/>
    <mergeCell ref="D21:E21"/>
    <mergeCell ref="D3:F3"/>
    <mergeCell ref="A7:B7"/>
    <mergeCell ref="B17:C17"/>
    <mergeCell ref="B18:C18"/>
    <mergeCell ref="A8:F8"/>
    <mergeCell ref="A37:C37"/>
    <mergeCell ref="D35:E35"/>
    <mergeCell ref="A35:C35"/>
    <mergeCell ref="B34:C34"/>
    <mergeCell ref="D31:F31"/>
    <mergeCell ref="A32:C33"/>
  </mergeCells>
  <printOptions horizontalCentered="1" verticalCentered="1"/>
  <pageMargins left="0.39370078740157483" right="0.39370078740157483" top="0.39370078740157483" bottom="0.39370078740157483" header="0.27559055118110237" footer="0.27559055118110237"/>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3"/>
  <sheetViews>
    <sheetView tabSelected="1" workbookViewId="0">
      <selection activeCell="J13" sqref="J13"/>
    </sheetView>
  </sheetViews>
  <sheetFormatPr baseColWidth="10" defaultColWidth="11.42578125" defaultRowHeight="15" x14ac:dyDescent="0.25"/>
  <cols>
    <col min="1" max="1" width="11.7109375" style="37" customWidth="1"/>
    <col min="2" max="2" width="5.7109375" style="37" customWidth="1"/>
    <col min="3" max="3" width="14.28515625" style="37" customWidth="1"/>
    <col min="4" max="4" width="3.7109375" style="36" customWidth="1"/>
    <col min="5" max="5" width="18.7109375" style="37" hidden="1" customWidth="1"/>
    <col min="6" max="6" width="30.7109375" style="36" customWidth="1"/>
    <col min="7" max="7" width="3.7109375" style="36" customWidth="1"/>
    <col min="8" max="8" width="18.7109375" style="36" hidden="1" customWidth="1"/>
    <col min="9" max="9" width="30.7109375" style="37" customWidth="1"/>
    <col min="10" max="10" width="11.42578125" style="36"/>
    <col min="11" max="11" width="23.7109375" style="36" customWidth="1"/>
    <col min="12" max="16384" width="11.42578125" style="36"/>
  </cols>
  <sheetData>
    <row r="1" spans="1:11" ht="30" customHeight="1" x14ac:dyDescent="0.25">
      <c r="A1" s="133" t="s">
        <v>50</v>
      </c>
      <c r="B1" s="134"/>
      <c r="C1" s="135"/>
      <c r="D1" s="70"/>
      <c r="E1" s="72"/>
      <c r="F1" s="71" t="s">
        <v>54</v>
      </c>
      <c r="G1" s="70"/>
      <c r="I1" s="71" t="s">
        <v>54</v>
      </c>
      <c r="K1" s="71" t="s">
        <v>54</v>
      </c>
    </row>
    <row r="2" spans="1:11" ht="33.75" x14ac:dyDescent="0.25">
      <c r="A2" s="136" t="s">
        <v>49</v>
      </c>
      <c r="B2" s="137"/>
      <c r="C2" s="138"/>
      <c r="D2" s="70"/>
      <c r="E2" s="69"/>
      <c r="F2" s="68" t="s">
        <v>48</v>
      </c>
      <c r="G2" s="70"/>
      <c r="H2" s="69"/>
      <c r="I2" s="68" t="s">
        <v>47</v>
      </c>
      <c r="K2" s="68" t="s">
        <v>51</v>
      </c>
    </row>
    <row r="3" spans="1:11" x14ac:dyDescent="0.25">
      <c r="A3" s="86">
        <v>0</v>
      </c>
      <c r="B3" s="67" t="s">
        <v>46</v>
      </c>
      <c r="C3" s="66">
        <v>40000</v>
      </c>
      <c r="D3" s="42"/>
      <c r="E3" s="65"/>
      <c r="F3" s="63">
        <v>81.25</v>
      </c>
      <c r="G3" s="42"/>
      <c r="H3" s="64"/>
      <c r="I3" s="63">
        <f>MROUND(F3/12,0.05)</f>
        <v>6.75</v>
      </c>
      <c r="K3" s="73">
        <f>100*F3/109</f>
        <v>74.541284403669721</v>
      </c>
    </row>
    <row r="4" spans="1:11" x14ac:dyDescent="0.25">
      <c r="A4" s="54">
        <v>40001</v>
      </c>
      <c r="B4" s="53" t="s">
        <v>46</v>
      </c>
      <c r="C4" s="52">
        <v>43000</v>
      </c>
      <c r="D4" s="42"/>
      <c r="E4" s="65"/>
      <c r="F4" s="85">
        <v>77.45</v>
      </c>
      <c r="G4" s="42"/>
      <c r="H4" s="64"/>
      <c r="I4" s="63">
        <f>MROUND(F4/12,0.05)</f>
        <v>6.45</v>
      </c>
      <c r="K4" s="73">
        <f>100*F4/109</f>
        <v>71.055045871559628</v>
      </c>
    </row>
    <row r="5" spans="1:11" x14ac:dyDescent="0.25">
      <c r="A5" s="48">
        <v>43001</v>
      </c>
      <c r="B5" s="47" t="s">
        <v>46</v>
      </c>
      <c r="C5" s="46">
        <v>46000</v>
      </c>
      <c r="D5" s="42"/>
      <c r="E5" s="51"/>
      <c r="F5" s="49">
        <v>75.25</v>
      </c>
      <c r="G5" s="42"/>
      <c r="H5" s="50"/>
      <c r="I5" s="63">
        <f>MROUND(F5/12,0.05)</f>
        <v>6.25</v>
      </c>
      <c r="K5" s="73">
        <f>100*F5/109</f>
        <v>69.036697247706428</v>
      </c>
    </row>
    <row r="6" spans="1:11" x14ac:dyDescent="0.25">
      <c r="A6" s="54">
        <v>46001</v>
      </c>
      <c r="B6" s="53" t="s">
        <v>46</v>
      </c>
      <c r="C6" s="52">
        <v>49000</v>
      </c>
      <c r="D6" s="42"/>
      <c r="E6" s="45"/>
      <c r="F6" s="43">
        <v>73.05</v>
      </c>
      <c r="G6" s="42"/>
      <c r="H6" s="44"/>
      <c r="I6" s="63">
        <f t="shared" ref="I6:I31" si="0">MROUND(F6/12,0.05)</f>
        <v>6.1000000000000005</v>
      </c>
      <c r="K6" s="73">
        <f t="shared" ref="K6:K31" si="1">100*F6/109</f>
        <v>67.018348623853214</v>
      </c>
    </row>
    <row r="7" spans="1:11" x14ac:dyDescent="0.25">
      <c r="A7" s="48">
        <v>49001</v>
      </c>
      <c r="B7" s="47" t="s">
        <v>46</v>
      </c>
      <c r="C7" s="46">
        <v>52000</v>
      </c>
      <c r="D7" s="42"/>
      <c r="E7" s="51"/>
      <c r="F7" s="49">
        <v>70.849999999999994</v>
      </c>
      <c r="G7" s="42"/>
      <c r="H7" s="50"/>
      <c r="I7" s="63">
        <f t="shared" si="0"/>
        <v>5.9</v>
      </c>
      <c r="K7" s="73">
        <f t="shared" si="1"/>
        <v>64.999999999999986</v>
      </c>
    </row>
    <row r="8" spans="1:11" x14ac:dyDescent="0.25">
      <c r="A8" s="54">
        <v>52001</v>
      </c>
      <c r="B8" s="53" t="s">
        <v>46</v>
      </c>
      <c r="C8" s="52">
        <v>55000</v>
      </c>
      <c r="D8" s="42"/>
      <c r="E8" s="45"/>
      <c r="F8" s="43">
        <v>68.650000000000006</v>
      </c>
      <c r="G8" s="42"/>
      <c r="H8" s="44"/>
      <c r="I8" s="63">
        <f t="shared" si="0"/>
        <v>5.7</v>
      </c>
      <c r="K8" s="73">
        <f t="shared" si="1"/>
        <v>62.9816513761468</v>
      </c>
    </row>
    <row r="9" spans="1:11" x14ac:dyDescent="0.25">
      <c r="A9" s="62">
        <v>55001</v>
      </c>
      <c r="B9" s="61" t="s">
        <v>46</v>
      </c>
      <c r="C9" s="60">
        <v>58500</v>
      </c>
      <c r="D9" s="42"/>
      <c r="E9" s="51"/>
      <c r="F9" s="49">
        <v>67.45</v>
      </c>
      <c r="G9" s="42"/>
      <c r="H9" s="50"/>
      <c r="I9" s="63">
        <f t="shared" si="0"/>
        <v>5.6000000000000005</v>
      </c>
      <c r="K9" s="73">
        <f t="shared" si="1"/>
        <v>61.88073394495413</v>
      </c>
    </row>
    <row r="10" spans="1:11" s="55" customFormat="1" x14ac:dyDescent="0.25">
      <c r="A10" s="54">
        <v>58501</v>
      </c>
      <c r="B10" s="53" t="s">
        <v>46</v>
      </c>
      <c r="C10" s="52">
        <v>62000</v>
      </c>
      <c r="D10" s="58"/>
      <c r="E10" s="59"/>
      <c r="F10" s="56">
        <v>66.25</v>
      </c>
      <c r="G10" s="58"/>
      <c r="H10" s="57"/>
      <c r="I10" s="63">
        <f t="shared" si="0"/>
        <v>5.5</v>
      </c>
      <c r="K10" s="73">
        <f t="shared" si="1"/>
        <v>60.779816513761467</v>
      </c>
    </row>
    <row r="11" spans="1:11" x14ac:dyDescent="0.25">
      <c r="A11" s="48">
        <v>62001</v>
      </c>
      <c r="B11" s="47" t="s">
        <v>46</v>
      </c>
      <c r="C11" s="46">
        <v>65500</v>
      </c>
      <c r="D11" s="42"/>
      <c r="E11" s="51"/>
      <c r="F11" s="49">
        <v>65.05</v>
      </c>
      <c r="G11" s="42"/>
      <c r="H11" s="50"/>
      <c r="I11" s="63">
        <f t="shared" si="0"/>
        <v>5.4</v>
      </c>
      <c r="K11" s="73">
        <f t="shared" si="1"/>
        <v>59.678899082568805</v>
      </c>
    </row>
    <row r="12" spans="1:11" x14ac:dyDescent="0.25">
      <c r="A12" s="54">
        <v>65501</v>
      </c>
      <c r="B12" s="53" t="s">
        <v>46</v>
      </c>
      <c r="C12" s="52">
        <v>69000</v>
      </c>
      <c r="D12" s="42"/>
      <c r="E12" s="45"/>
      <c r="F12" s="43">
        <v>63.85</v>
      </c>
      <c r="G12" s="42"/>
      <c r="H12" s="44"/>
      <c r="I12" s="63">
        <f t="shared" si="0"/>
        <v>5.3000000000000007</v>
      </c>
      <c r="K12" s="73">
        <f t="shared" si="1"/>
        <v>58.577981651376149</v>
      </c>
    </row>
    <row r="13" spans="1:11" x14ac:dyDescent="0.25">
      <c r="A13" s="48">
        <v>69001</v>
      </c>
      <c r="B13" s="47" t="s">
        <v>46</v>
      </c>
      <c r="C13" s="46">
        <v>72500</v>
      </c>
      <c r="D13" s="42"/>
      <c r="E13" s="51"/>
      <c r="F13" s="49">
        <v>62.65</v>
      </c>
      <c r="G13" s="42"/>
      <c r="H13" s="50"/>
      <c r="I13" s="63">
        <f t="shared" si="0"/>
        <v>5.2</v>
      </c>
      <c r="K13" s="73">
        <f t="shared" si="1"/>
        <v>57.477064220183486</v>
      </c>
    </row>
    <row r="14" spans="1:11" x14ac:dyDescent="0.25">
      <c r="A14" s="54">
        <v>72501</v>
      </c>
      <c r="B14" s="53" t="s">
        <v>46</v>
      </c>
      <c r="C14" s="52">
        <v>76000</v>
      </c>
      <c r="D14" s="42"/>
      <c r="E14" s="45"/>
      <c r="F14" s="43">
        <v>61.45</v>
      </c>
      <c r="G14" s="42"/>
      <c r="H14" s="44"/>
      <c r="I14" s="63">
        <f t="shared" si="0"/>
        <v>5.1000000000000005</v>
      </c>
      <c r="K14" s="73">
        <f t="shared" si="1"/>
        <v>56.376146788990823</v>
      </c>
    </row>
    <row r="15" spans="1:11" x14ac:dyDescent="0.25">
      <c r="A15" s="48">
        <v>76001</v>
      </c>
      <c r="B15" s="47" t="s">
        <v>46</v>
      </c>
      <c r="C15" s="46">
        <v>79500</v>
      </c>
      <c r="D15" s="42"/>
      <c r="E15" s="51"/>
      <c r="F15" s="49">
        <v>60.25</v>
      </c>
      <c r="G15" s="42"/>
      <c r="H15" s="50"/>
      <c r="I15" s="63">
        <f t="shared" si="0"/>
        <v>5</v>
      </c>
      <c r="K15" s="73">
        <f t="shared" si="1"/>
        <v>55.275229357798167</v>
      </c>
    </row>
    <row r="16" spans="1:11" x14ac:dyDescent="0.25">
      <c r="A16" s="54">
        <v>79501</v>
      </c>
      <c r="B16" s="53" t="s">
        <v>46</v>
      </c>
      <c r="C16" s="52">
        <v>83000</v>
      </c>
      <c r="D16" s="42"/>
      <c r="E16" s="45"/>
      <c r="F16" s="43">
        <v>59.25</v>
      </c>
      <c r="G16" s="42"/>
      <c r="H16" s="44"/>
      <c r="I16" s="63">
        <f t="shared" si="0"/>
        <v>4.95</v>
      </c>
      <c r="K16" s="73">
        <f t="shared" si="1"/>
        <v>54.357798165137616</v>
      </c>
    </row>
    <row r="17" spans="1:11" x14ac:dyDescent="0.25">
      <c r="A17" s="48">
        <v>83001</v>
      </c>
      <c r="B17" s="47" t="s">
        <v>46</v>
      </c>
      <c r="C17" s="46">
        <v>86500</v>
      </c>
      <c r="D17" s="42"/>
      <c r="E17" s="51"/>
      <c r="F17" s="49">
        <v>55.65</v>
      </c>
      <c r="G17" s="42"/>
      <c r="H17" s="50"/>
      <c r="I17" s="63">
        <f t="shared" si="0"/>
        <v>4.6500000000000004</v>
      </c>
      <c r="K17" s="73">
        <f t="shared" si="1"/>
        <v>51.055045871559635</v>
      </c>
    </row>
    <row r="18" spans="1:11" x14ac:dyDescent="0.25">
      <c r="A18" s="54">
        <v>86501</v>
      </c>
      <c r="B18" s="53" t="s">
        <v>46</v>
      </c>
      <c r="C18" s="52">
        <v>90000</v>
      </c>
      <c r="D18" s="42"/>
      <c r="E18" s="45"/>
      <c r="F18" s="43">
        <v>52.25</v>
      </c>
      <c r="G18" s="42"/>
      <c r="H18" s="44"/>
      <c r="I18" s="63">
        <f t="shared" si="0"/>
        <v>4.3500000000000005</v>
      </c>
      <c r="K18" s="73">
        <f t="shared" si="1"/>
        <v>47.935779816513758</v>
      </c>
    </row>
    <row r="19" spans="1:11" x14ac:dyDescent="0.25">
      <c r="A19" s="48">
        <v>90001</v>
      </c>
      <c r="B19" s="47" t="s">
        <v>46</v>
      </c>
      <c r="C19" s="46">
        <v>93500</v>
      </c>
      <c r="D19" s="42"/>
      <c r="E19" s="51"/>
      <c r="F19" s="49">
        <v>48.45</v>
      </c>
      <c r="G19" s="42"/>
      <c r="H19" s="50"/>
      <c r="I19" s="63">
        <f t="shared" si="0"/>
        <v>4.05</v>
      </c>
      <c r="K19" s="73">
        <f t="shared" si="1"/>
        <v>44.449541284403672</v>
      </c>
    </row>
    <row r="20" spans="1:11" x14ac:dyDescent="0.25">
      <c r="A20" s="54">
        <v>93501</v>
      </c>
      <c r="B20" s="53" t="s">
        <v>46</v>
      </c>
      <c r="C20" s="52">
        <v>97000</v>
      </c>
      <c r="D20" s="42"/>
      <c r="E20" s="45"/>
      <c r="F20" s="49">
        <v>44.65</v>
      </c>
      <c r="G20" s="42"/>
      <c r="H20" s="44"/>
      <c r="I20" s="63">
        <f t="shared" si="0"/>
        <v>3.7</v>
      </c>
      <c r="K20" s="73">
        <f t="shared" si="1"/>
        <v>40.963302752293579</v>
      </c>
    </row>
    <row r="21" spans="1:11" x14ac:dyDescent="0.25">
      <c r="A21" s="48">
        <v>97001</v>
      </c>
      <c r="B21" s="47" t="s">
        <v>46</v>
      </c>
      <c r="C21" s="46">
        <v>100500</v>
      </c>
      <c r="D21" s="42"/>
      <c r="E21" s="51"/>
      <c r="F21" s="43">
        <v>41.65</v>
      </c>
      <c r="G21" s="42"/>
      <c r="H21" s="50"/>
      <c r="I21" s="63">
        <f t="shared" si="0"/>
        <v>3.45</v>
      </c>
      <c r="K21" s="73">
        <f t="shared" si="1"/>
        <v>38.211009174311926</v>
      </c>
    </row>
    <row r="22" spans="1:11" x14ac:dyDescent="0.25">
      <c r="A22" s="54">
        <v>100501</v>
      </c>
      <c r="B22" s="53" t="s">
        <v>46</v>
      </c>
      <c r="C22" s="52">
        <v>104000</v>
      </c>
      <c r="D22" s="42"/>
      <c r="E22" s="45"/>
      <c r="F22" s="49">
        <v>38.65</v>
      </c>
      <c r="G22" s="42"/>
      <c r="H22" s="44"/>
      <c r="I22" s="63">
        <f t="shared" si="0"/>
        <v>3.2</v>
      </c>
      <c r="K22" s="73">
        <f t="shared" si="1"/>
        <v>35.458715596330272</v>
      </c>
    </row>
    <row r="23" spans="1:11" x14ac:dyDescent="0.25">
      <c r="A23" s="48">
        <v>104001</v>
      </c>
      <c r="B23" s="47" t="s">
        <v>46</v>
      </c>
      <c r="C23" s="46">
        <v>107500</v>
      </c>
      <c r="D23" s="42"/>
      <c r="E23" s="51"/>
      <c r="F23" s="43">
        <v>35.65</v>
      </c>
      <c r="G23" s="42"/>
      <c r="H23" s="50"/>
      <c r="I23" s="63">
        <f t="shared" si="0"/>
        <v>2.95</v>
      </c>
      <c r="K23" s="73">
        <f t="shared" si="1"/>
        <v>32.706422018348626</v>
      </c>
    </row>
    <row r="24" spans="1:11" x14ac:dyDescent="0.25">
      <c r="A24" s="54">
        <v>107501</v>
      </c>
      <c r="B24" s="53" t="s">
        <v>46</v>
      </c>
      <c r="C24" s="52">
        <v>111000</v>
      </c>
      <c r="D24" s="42"/>
      <c r="E24" s="45"/>
      <c r="F24" s="49">
        <v>32.65</v>
      </c>
      <c r="G24" s="42"/>
      <c r="H24" s="44"/>
      <c r="I24" s="63">
        <f t="shared" si="0"/>
        <v>2.7</v>
      </c>
      <c r="K24" s="73">
        <f t="shared" si="1"/>
        <v>29.954128440366972</v>
      </c>
    </row>
    <row r="25" spans="1:11" x14ac:dyDescent="0.25">
      <c r="A25" s="48">
        <v>111001</v>
      </c>
      <c r="B25" s="47" t="s">
        <v>46</v>
      </c>
      <c r="C25" s="46">
        <v>114500</v>
      </c>
      <c r="D25" s="42"/>
      <c r="E25" s="51"/>
      <c r="F25" s="43">
        <v>29.85</v>
      </c>
      <c r="G25" s="42"/>
      <c r="H25" s="50"/>
      <c r="I25" s="63">
        <f t="shared" si="0"/>
        <v>2.5</v>
      </c>
      <c r="K25" s="73">
        <f t="shared" si="1"/>
        <v>27.38532110091743</v>
      </c>
    </row>
    <row r="26" spans="1:11" x14ac:dyDescent="0.25">
      <c r="A26" s="54">
        <v>114501</v>
      </c>
      <c r="B26" s="53" t="s">
        <v>46</v>
      </c>
      <c r="C26" s="52">
        <v>118000</v>
      </c>
      <c r="D26" s="42"/>
      <c r="E26" s="45"/>
      <c r="F26" s="49">
        <v>27.05</v>
      </c>
      <c r="G26" s="42"/>
      <c r="H26" s="44"/>
      <c r="I26" s="63">
        <f t="shared" si="0"/>
        <v>2.25</v>
      </c>
      <c r="K26" s="73">
        <f t="shared" si="1"/>
        <v>24.816513761467888</v>
      </c>
    </row>
    <row r="27" spans="1:11" x14ac:dyDescent="0.25">
      <c r="A27" s="48">
        <v>118001</v>
      </c>
      <c r="B27" s="47" t="s">
        <v>46</v>
      </c>
      <c r="C27" s="46">
        <v>124000</v>
      </c>
      <c r="D27" s="42"/>
      <c r="E27" s="51"/>
      <c r="F27" s="43">
        <v>24.25</v>
      </c>
      <c r="G27" s="42"/>
      <c r="H27" s="50"/>
      <c r="I27" s="63">
        <f t="shared" si="0"/>
        <v>2</v>
      </c>
      <c r="K27" s="73">
        <f t="shared" si="1"/>
        <v>22.24770642201835</v>
      </c>
    </row>
    <row r="28" spans="1:11" x14ac:dyDescent="0.25">
      <c r="A28" s="54">
        <v>124001</v>
      </c>
      <c r="B28" s="53" t="s">
        <v>46</v>
      </c>
      <c r="C28" s="52">
        <v>132000</v>
      </c>
      <c r="D28" s="42"/>
      <c r="E28" s="45"/>
      <c r="F28" s="49">
        <v>18.2</v>
      </c>
      <c r="G28" s="42"/>
      <c r="H28" s="44"/>
      <c r="I28" s="63">
        <f t="shared" si="0"/>
        <v>1.5</v>
      </c>
      <c r="K28" s="73">
        <f t="shared" si="1"/>
        <v>16.697247706422019</v>
      </c>
    </row>
    <row r="29" spans="1:11" x14ac:dyDescent="0.25">
      <c r="A29" s="48">
        <v>132001</v>
      </c>
      <c r="B29" s="47" t="s">
        <v>46</v>
      </c>
      <c r="C29" s="46">
        <v>140000</v>
      </c>
      <c r="D29" s="42"/>
      <c r="E29" s="51"/>
      <c r="F29" s="43">
        <v>14.4</v>
      </c>
      <c r="G29" s="42"/>
      <c r="H29" s="50"/>
      <c r="I29" s="63">
        <f t="shared" si="0"/>
        <v>1.2000000000000002</v>
      </c>
      <c r="K29" s="73">
        <f t="shared" si="1"/>
        <v>13.211009174311927</v>
      </c>
    </row>
    <row r="30" spans="1:11" x14ac:dyDescent="0.25">
      <c r="A30" s="54">
        <v>140001</v>
      </c>
      <c r="B30" s="53" t="s">
        <v>46</v>
      </c>
      <c r="C30" s="52">
        <v>149999</v>
      </c>
      <c r="D30" s="42"/>
      <c r="E30" s="45"/>
      <c r="F30" s="49">
        <v>10.8</v>
      </c>
      <c r="G30" s="42"/>
      <c r="H30" s="44"/>
      <c r="I30" s="63">
        <f t="shared" si="0"/>
        <v>0.9</v>
      </c>
      <c r="K30" s="73">
        <f t="shared" si="1"/>
        <v>9.9082568807339442</v>
      </c>
    </row>
    <row r="31" spans="1:11" x14ac:dyDescent="0.25">
      <c r="A31" s="48">
        <v>150000</v>
      </c>
      <c r="B31" s="47" t="s">
        <v>46</v>
      </c>
      <c r="C31" s="46" t="s">
        <v>52</v>
      </c>
      <c r="D31" s="42"/>
      <c r="E31" s="51"/>
      <c r="F31" s="43">
        <v>0</v>
      </c>
      <c r="G31" s="42"/>
      <c r="H31" s="50"/>
      <c r="I31" s="63">
        <f t="shared" si="0"/>
        <v>0</v>
      </c>
      <c r="K31" s="73">
        <f t="shared" si="1"/>
        <v>0</v>
      </c>
    </row>
    <row r="32" spans="1:11" x14ac:dyDescent="0.25">
      <c r="A32" s="139"/>
      <c r="B32" s="140"/>
      <c r="C32" s="140"/>
      <c r="D32" s="40"/>
      <c r="E32" s="38"/>
      <c r="F32" s="38"/>
      <c r="G32" s="41"/>
      <c r="H32" s="40"/>
      <c r="I32" s="38"/>
    </row>
    <row r="33" spans="4:9" ht="123.75" customHeight="1" x14ac:dyDescent="0.25">
      <c r="D33" s="39"/>
      <c r="E33" s="141" t="s">
        <v>53</v>
      </c>
      <c r="F33" s="142"/>
      <c r="G33" s="142"/>
      <c r="H33" s="142"/>
      <c r="I33" s="143"/>
    </row>
  </sheetData>
  <sheetProtection algorithmName="SHA-512" hashValue="+UmC3vog9w2aeRtjO5aLuf3WuTmMhF3f19E6NA1COUAxJi9iyk2eM0O9jZfgL+g6j+mEFJcUxobcFG/zjGrDXA==" saltValue="wWxLp3qcG0rE0A/pjwMx3w==" spinCount="100000" sheet="1" selectLockedCells="1" selectUnlockedCells="1"/>
  <mergeCells count="4">
    <mergeCell ref="A1:C1"/>
    <mergeCell ref="A2:C2"/>
    <mergeCell ref="A32:C32"/>
    <mergeCell ref="E33:I33"/>
  </mergeCells>
  <pageMargins left="0.78740157480314965" right="0.78740157480314965" top="0.98425196850393704" bottom="0.98425196850393704"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DU TARIF </vt:lpstr>
      <vt:lpstr>TARIFS</vt:lpstr>
      <vt:lpstr>'CALCUL DU TARIF '!Zone_d_impression</vt:lpstr>
      <vt:lpstr>TARIFS!Zone_d_impression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Damien Imhof</dc:creator>
  <cp:lastModifiedBy>Gomes Morais Tatiana</cp:lastModifiedBy>
  <dcterms:created xsi:type="dcterms:W3CDTF">2015-06-05T18:19:34Z</dcterms:created>
  <dcterms:modified xsi:type="dcterms:W3CDTF">2026-01-06T13:51:23Z</dcterms:modified>
</cp:coreProperties>
</file>